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activeTab="3"/>
  </bookViews>
  <sheets>
    <sheet name="IS" sheetId="1" r:id="rId1"/>
    <sheet name="BS" sheetId="2" r:id="rId2"/>
    <sheet name="EQUITY" sheetId="3" r:id="rId3"/>
    <sheet name="CFS" sheetId="4" r:id="rId4"/>
  </sheets>
  <definedNames>
    <definedName name="_xlnm.Print_Area" localSheetId="1">'BS'!$A$1:$G$49</definedName>
    <definedName name="_xlnm.Print_Area" localSheetId="3">'CFS'!$A$1:$F$63</definedName>
    <definedName name="_xlnm.Print_Area" localSheetId="2">'EQUITY'!$A$1:$N$32</definedName>
    <definedName name="_xlnm.Print_Area" localSheetId="0">'IS'!$A$1:$J$53</definedName>
    <definedName name="Z_6CDAF422_E1FA_4C5A_864E_67720A6EE471_.wvu.Cols" localSheetId="1" hidden="1">'BS'!#REF!</definedName>
    <definedName name="Z_6CDAF422_E1FA_4C5A_864E_67720A6EE471_.wvu.Cols" localSheetId="3" hidden="1">'CFS'!$G:$K</definedName>
    <definedName name="Z_6CDAF422_E1FA_4C5A_864E_67720A6EE471_.wvu.Cols" localSheetId="2" hidden="1">'EQUITY'!$F:$I</definedName>
    <definedName name="Z_6CDAF422_E1FA_4C5A_864E_67720A6EE471_.wvu.PrintArea" localSheetId="3" hidden="1">'CFS'!$A$1:$F$60</definedName>
    <definedName name="Z_6CDAF422_E1FA_4C5A_864E_67720A6EE471_.wvu.PrintArea" localSheetId="0" hidden="1">'IS'!$A$1:$J$58</definedName>
    <definedName name="Z_6CDAF422_E1FA_4C5A_864E_67720A6EE471_.wvu.Rows" localSheetId="1" hidden="1">'BS'!#REF!,'BS'!#REF!,'BS'!#REF!,'BS'!#REF!,'BS'!#REF!,'BS'!#REF!</definedName>
    <definedName name="Z_6CDAF422_E1FA_4C5A_864E_67720A6EE471_.wvu.Rows" localSheetId="3" hidden="1">'CFS'!#REF!,'CFS'!#REF!,'CFS'!#REF!,'CFS'!#REF!,'CFS'!#REF!,'CFS'!$41:$41,'CFS'!#REF!,'CFS'!$59:$59</definedName>
    <definedName name="Z_B6741961_418F_43F7_A18B_085ED26DEBFF_.wvu.Cols" localSheetId="1" hidden="1">'BS'!#REF!</definedName>
    <definedName name="Z_B6741961_418F_43F7_A18B_085ED26DEBFF_.wvu.Cols" localSheetId="3" hidden="1">'CFS'!$G:$K</definedName>
    <definedName name="Z_B6741961_418F_43F7_A18B_085ED26DEBFF_.wvu.Cols" localSheetId="2" hidden="1">'EQUITY'!$F:$I</definedName>
    <definedName name="Z_B6741961_418F_43F7_A18B_085ED26DEBFF_.wvu.PrintArea" localSheetId="3" hidden="1">'CFS'!$A$1:$F$69</definedName>
    <definedName name="Z_B6741961_418F_43F7_A18B_085ED26DEBFF_.wvu.PrintArea" localSheetId="2" hidden="1">'EQUITY'!$A$1:$N$37</definedName>
    <definedName name="Z_B6741961_418F_43F7_A18B_085ED26DEBFF_.wvu.PrintArea" localSheetId="0" hidden="1">'IS'!$A$1:$J$58</definedName>
    <definedName name="Z_B6741961_418F_43F7_A18B_085ED26DEBFF_.wvu.Rows" localSheetId="1" hidden="1">'BS'!#REF!,'BS'!#REF!,'BS'!#REF!,'BS'!#REF!,'BS'!#REF!,'BS'!#REF!</definedName>
    <definedName name="Z_B6741961_418F_43F7_A18B_085ED26DEBFF_.wvu.Rows" localSheetId="3" hidden="1">'CFS'!#REF!,'CFS'!#REF!,'CFS'!#REF!,'CFS'!#REF!,'CFS'!#REF!,'CFS'!$41:$41,'CFS'!#REF!,'CFS'!$59:$59</definedName>
    <definedName name="Z_F682B0F5_947C_46BA_86A5_720697DF2AE4_.wvu.Cols" localSheetId="1" hidden="1">'BS'!#REF!</definedName>
    <definedName name="Z_F682B0F5_947C_46BA_86A5_720697DF2AE4_.wvu.Cols" localSheetId="3" hidden="1">'CFS'!$G:$K</definedName>
    <definedName name="Z_F682B0F5_947C_46BA_86A5_720697DF2AE4_.wvu.Cols" localSheetId="2" hidden="1">'EQUITY'!$F:$I</definedName>
    <definedName name="Z_F682B0F5_947C_46BA_86A5_720697DF2AE4_.wvu.PrintArea" localSheetId="3" hidden="1">'CFS'!$A$1:$F$60</definedName>
    <definedName name="Z_F682B0F5_947C_46BA_86A5_720697DF2AE4_.wvu.PrintArea" localSheetId="0" hidden="1">'IS'!$A$1:$J$58</definedName>
    <definedName name="Z_F682B0F5_947C_46BA_86A5_720697DF2AE4_.wvu.Rows" localSheetId="1" hidden="1">'BS'!#REF!,'BS'!#REF!,'BS'!#REF!,'BS'!#REF!,'BS'!#REF!</definedName>
    <definedName name="Z_F682B0F5_947C_46BA_86A5_720697DF2AE4_.wvu.Rows" localSheetId="3" hidden="1">'CFS'!#REF!,'CFS'!#REF!,'CFS'!#REF!,'CFS'!#REF!,'CFS'!$41:$41,'CFS'!#REF!,'CFS'!$59:$59</definedName>
    <definedName name="Z_F82715CB_C8A9_4581_A160_791F2F84803C_.wvu.Cols" localSheetId="1" hidden="1">'BS'!#REF!</definedName>
    <definedName name="Z_F82715CB_C8A9_4581_A160_791F2F84803C_.wvu.Cols" localSheetId="3" hidden="1">'CFS'!$G:$K</definedName>
    <definedName name="Z_F82715CB_C8A9_4581_A160_791F2F84803C_.wvu.Cols" localSheetId="2" hidden="1">'EQUITY'!$F:$I</definedName>
    <definedName name="Z_F82715CB_C8A9_4581_A160_791F2F84803C_.wvu.PrintArea" localSheetId="3" hidden="1">'CFS'!$A$1:$F$69</definedName>
    <definedName name="Z_F82715CB_C8A9_4581_A160_791F2F84803C_.wvu.PrintArea" localSheetId="2" hidden="1">'EQUITY'!$A$1:$N$37</definedName>
    <definedName name="Z_F82715CB_C8A9_4581_A160_791F2F84803C_.wvu.PrintArea" localSheetId="0" hidden="1">'IS'!$A$1:$J$58</definedName>
    <definedName name="Z_F82715CB_C8A9_4581_A160_791F2F84803C_.wvu.Rows" localSheetId="1" hidden="1">'BS'!#REF!,'BS'!#REF!,'BS'!#REF!,'BS'!#REF!,'BS'!#REF!,'BS'!#REF!</definedName>
    <definedName name="Z_F82715CB_C8A9_4581_A160_791F2F84803C_.wvu.Rows" localSheetId="3" hidden="1">'CFS'!#REF!,'CFS'!#REF!,'CFS'!#REF!,'CFS'!#REF!,'CFS'!#REF!,'CFS'!$41:$41,'CFS'!#REF!,'CFS'!$59:$59</definedName>
  </definedNames>
  <calcPr fullCalcOnLoad="1"/>
</workbook>
</file>

<file path=xl/sharedStrings.xml><?xml version="1.0" encoding="utf-8"?>
<sst xmlns="http://schemas.openxmlformats.org/spreadsheetml/2006/main" count="177" uniqueCount="137">
  <si>
    <t>CONSOLIDATED INCOME STATEMENTS</t>
  </si>
  <si>
    <t>CURRENT YEAR</t>
  </si>
  <si>
    <t>QUARTER ENDED</t>
  </si>
  <si>
    <t>TO DATE</t>
  </si>
  <si>
    <t>RM</t>
  </si>
  <si>
    <t>B13a</t>
  </si>
  <si>
    <t>B13b</t>
  </si>
  <si>
    <t>CONSOLIDATED BALANCE SHEET</t>
  </si>
  <si>
    <t>ENDED</t>
  </si>
  <si>
    <t>Note</t>
  </si>
  <si>
    <t>CURRENT ASSETS</t>
  </si>
  <si>
    <t>Inventories</t>
  </si>
  <si>
    <t>LESS: CURRENT LIABILITIES</t>
  </si>
  <si>
    <t>B9</t>
  </si>
  <si>
    <t>Hire purchase creditors</t>
  </si>
  <si>
    <t>NET CURRENT ASSETS</t>
  </si>
  <si>
    <t>SHARE CAPITAL</t>
  </si>
  <si>
    <t>SHARE PREMIUM</t>
  </si>
  <si>
    <t>SHAREHOLDERS' EQUITY</t>
  </si>
  <si>
    <t>CONSOLIDATED CASH FLOW STATEMENT</t>
  </si>
  <si>
    <t>PRECEDING</t>
  </si>
  <si>
    <t>TO-DATE</t>
  </si>
  <si>
    <t>YEAR</t>
  </si>
  <si>
    <t>CASH FLOW FROM OPERATING ACTIVITIES</t>
  </si>
  <si>
    <t>Adjustment for:-</t>
  </si>
  <si>
    <t>Interest expense</t>
  </si>
  <si>
    <t>Interest income</t>
  </si>
  <si>
    <t>Operating profit/(loss) before working capital changes</t>
  </si>
  <si>
    <t>CASH (FOR)/FROM OPERATIONS</t>
  </si>
  <si>
    <t>Tax paid</t>
  </si>
  <si>
    <t>Interest paid</t>
  </si>
  <si>
    <t>NET CASH (FOR)/FROM OPERATING ACTIVITIES</t>
  </si>
  <si>
    <t>CASH FLOW FROM INVESTING ACTIVITIES</t>
  </si>
  <si>
    <t>Effect of subsidiary acquired :-</t>
  </si>
  <si>
    <t>Purchase of property, plant and equipment</t>
  </si>
  <si>
    <t>Current assets</t>
  </si>
  <si>
    <t>Net assets</t>
  </si>
  <si>
    <t>Minority Interest (51%)</t>
  </si>
  <si>
    <t>Net assets acquired</t>
  </si>
  <si>
    <t>CASH FLOW FROM FINANCING ACTIVITIES</t>
  </si>
  <si>
    <t>Goodwill</t>
  </si>
  <si>
    <t>Proceeds from issuance of share capital</t>
  </si>
  <si>
    <t>Purchase consideration</t>
  </si>
  <si>
    <t>Balance of Listing expenses</t>
  </si>
  <si>
    <t>NOTES TO  CASH FLOW STATEMENT</t>
  </si>
  <si>
    <t>Cash and cash equivalents comprise of:</t>
  </si>
  <si>
    <t>Fixed deposits with a licensed bank</t>
  </si>
  <si>
    <t>Cash and bank balances</t>
  </si>
  <si>
    <t>CONSOLIDATED STATEMENT OF CHANGES IN EQUITY</t>
  </si>
  <si>
    <t xml:space="preserve">Foreign </t>
  </si>
  <si>
    <t xml:space="preserve">Exchange </t>
  </si>
  <si>
    <t>Reserve</t>
  </si>
  <si>
    <t>Share</t>
  </si>
  <si>
    <t>Fluctuation</t>
  </si>
  <si>
    <t>on</t>
  </si>
  <si>
    <t>Capital</t>
  </si>
  <si>
    <t>Profits</t>
  </si>
  <si>
    <t>Consolidation</t>
  </si>
  <si>
    <t>Premium</t>
  </si>
  <si>
    <t>Total</t>
  </si>
  <si>
    <t>Net profit for period</t>
  </si>
  <si>
    <t>Arising during the period</t>
  </si>
  <si>
    <t>(UNAUDITED)</t>
  </si>
  <si>
    <t>(AUDITED)</t>
  </si>
  <si>
    <t>PROPERTY, PLANT AND EQUIPMENT</t>
  </si>
  <si>
    <t>INDUSTRI TEKNOLOGI MIKRO BERHAD (423468-T)</t>
  </si>
  <si>
    <t>Changes in working capital:-</t>
  </si>
  <si>
    <t>Receivables</t>
  </si>
  <si>
    <t>Payables</t>
  </si>
  <si>
    <t>Proceeds from disposal of property, plant and equipment</t>
  </si>
  <si>
    <t>Depreciation of property, plant and equipment</t>
  </si>
  <si>
    <t>Overdraft</t>
  </si>
  <si>
    <t>Revenue</t>
  </si>
  <si>
    <t>Cost of sales</t>
  </si>
  <si>
    <t>Gross profit</t>
  </si>
  <si>
    <t>Other operating income</t>
  </si>
  <si>
    <t>Selling and distribution costs</t>
  </si>
  <si>
    <t>Administration expenses</t>
  </si>
  <si>
    <t>Other operating expenses</t>
  </si>
  <si>
    <t>Profit from operations</t>
  </si>
  <si>
    <t>Finance costs</t>
  </si>
  <si>
    <t>Profit before taxation</t>
  </si>
  <si>
    <t>Income tax expenses</t>
  </si>
  <si>
    <t>Profit after taxation</t>
  </si>
  <si>
    <t>Minority interest</t>
  </si>
  <si>
    <t>Profit after taxation and minority interest</t>
  </si>
  <si>
    <t>Net profit attributable to shareholders</t>
  </si>
  <si>
    <t>PRECEDING YEAR</t>
  </si>
  <si>
    <t>CORRESPONDING</t>
  </si>
  <si>
    <t>Trade receivables</t>
  </si>
  <si>
    <t>Trade payables</t>
  </si>
  <si>
    <t xml:space="preserve">Other receivables </t>
  </si>
  <si>
    <t xml:space="preserve">Other payables </t>
  </si>
  <si>
    <t>Tax payable</t>
  </si>
  <si>
    <t>UNAPPROPRIATED PROFIT</t>
  </si>
  <si>
    <t>Deferred taxation</t>
  </si>
  <si>
    <t>NON-CURRENT LIABILITIES</t>
  </si>
  <si>
    <t>REPRESENTED BY :-</t>
  </si>
  <si>
    <t>Repayment of hire purchase creditors</t>
  </si>
  <si>
    <t>Net increase/(decrease) in cash and bank balances</t>
  </si>
  <si>
    <t>Cash and cash equivalents at beginning of year</t>
  </si>
  <si>
    <t>Unappropriated</t>
  </si>
  <si>
    <t>INDIVIDUAL QUARTER</t>
  </si>
  <si>
    <t>CUMULATIVE QUARTER</t>
  </si>
  <si>
    <t>N/A</t>
  </si>
  <si>
    <t>B5</t>
  </si>
  <si>
    <t>NET CASH (FOR)/FROM INVESTING ACTIVITIES</t>
  </si>
  <si>
    <t>NET CASH (FOR)/FROM FINANCING ACTIVITIES</t>
  </si>
  <si>
    <t>Tax Recoverable</t>
  </si>
  <si>
    <t>Listing expenses</t>
  </si>
  <si>
    <t>Basic earnings per share (sen)</t>
  </si>
  <si>
    <t>Diluted earnings per share (sen)</t>
  </si>
  <si>
    <t xml:space="preserve"> </t>
  </si>
  <si>
    <t>Net asset per share (sen)</t>
  </si>
  <si>
    <t>30/06/2006</t>
  </si>
  <si>
    <t>Payment of listing expenses</t>
  </si>
  <si>
    <t>30/09/2006</t>
  </si>
  <si>
    <t>AS AT 30 SEPTEMBER 2006</t>
  </si>
  <si>
    <t>OTHER RESERVES</t>
  </si>
  <si>
    <t>Remuneration expense</t>
  </si>
  <si>
    <t>As at 1 July 2005</t>
  </si>
  <si>
    <t>Balance as at 30 September 2006</t>
  </si>
  <si>
    <t>Other reserves</t>
  </si>
  <si>
    <t>Other</t>
  </si>
  <si>
    <t>Reserves</t>
  </si>
  <si>
    <t>30/09/2005</t>
  </si>
  <si>
    <t>AS AT THE FINANCIAL YEAR ENDED</t>
  </si>
  <si>
    <t>The unaudited results of Industri Teknologi Mikro Berhad and its subsidiaries ("Group") for the period ended 30 September 2006 are as follows:-</t>
  </si>
  <si>
    <t>FOR THE FIRST QUARTER ENDED 30 SEPTEMBER 2006</t>
  </si>
  <si>
    <t>The condensed consolidated income statement should be read in conjunction with the Group's audited financial statements for the financial year ended 30 June 2006 and the accompanying explanatory notes attached to the interim financial statements.</t>
  </si>
  <si>
    <t>The condensed consolidated balance sheets should be read in conjunction with the Group's audited financial statements for the financial year ended 30 June 2006 and the accompanying explanatory notes attached to the interim financial statements.</t>
  </si>
  <si>
    <t>Balance as at 30 September 2005</t>
  </si>
  <si>
    <t>As at 1 July 2006</t>
  </si>
  <si>
    <t>The condensed consolidated statement of changes in equity should be read in conjunction with the Group's audited financial statements for the financial year ended 30 June 2006 and the accompanying explanatory notes attached to the interim financial statements.</t>
  </si>
  <si>
    <t>The condensed consolidated cash flow statement should be read in conjunction with the Group's audited financial statements for the financial year ended 30 June 2006 and the accompanying explanatory notes attached to the interim financial statements.</t>
  </si>
  <si>
    <t>PERIOD ENDED</t>
  </si>
  <si>
    <t>AS AT END OF CURRENT YEAR QUARTER ENDED</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</si>
</sst>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0.0000_);_(* \(#,##0.0000\);_(* &quot;-&quot;????_);_(@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_(* #,##0.00_);_(* \(#,##0.00\);_(* \-??_);_(@_)"/>
    <numFmt numFmtId="186" formatCode="_(* #,##0_);_(* \(#,##0\);_(* \-??_);_(@_)"/>
    <numFmt numFmtId="187" formatCode="mm/yy"/>
    <numFmt numFmtId="188" formatCode="d/mmm/yy"/>
    <numFmt numFmtId="189" formatCode="#,##0\ _$;\-#,##0\ _$"/>
    <numFmt numFmtId="190" formatCode="0_);\(0\)"/>
    <numFmt numFmtId="191" formatCode="_(* #,##0.0_);_(* \(#,##0.0\);_(* \-??_);_(@_)"/>
    <numFmt numFmtId="192" formatCode="_(* #,##0.0_);_(* \(#,##0.0\);_(* &quot;-&quot;??_);_(@_)"/>
    <numFmt numFmtId="193" formatCode="_(* #,##0_);_(* \(#,##0\);_(* &quot;-&quot;??_);_(@_)"/>
    <numFmt numFmtId="194" formatCode="_(* #,##0.000_);_(* \(#,##0.000\);_(* &quot;-&quot;??_);_(@_)"/>
    <numFmt numFmtId="195" formatCode="_(* #,##0.0000_);_(* \(#,##0.0000\);_(* &quot;-&quot;??_);_(@_)"/>
    <numFmt numFmtId="196" formatCode="#,##0.0000"/>
    <numFmt numFmtId="197" formatCode="_-* #,##0_-;\-* #,##0_-;_-* &quot;-&quot;??_-;_-@_-"/>
    <numFmt numFmtId="198" formatCode="0.0000000"/>
    <numFmt numFmtId="199" formatCode="0.000000"/>
    <numFmt numFmtId="200" formatCode="0.00000"/>
    <numFmt numFmtId="201" formatCode="0.0000"/>
    <numFmt numFmtId="202" formatCode="0.00000000"/>
    <numFmt numFmtId="203" formatCode="0.000000000"/>
    <numFmt numFmtId="204" formatCode="0.0000000000"/>
    <numFmt numFmtId="205" formatCode="0.0"/>
    <numFmt numFmtId="206" formatCode="_(* #,##0.00000_);_(* \(#,##0.00000\);_(* &quot;-&quot;??_);_(@_)"/>
    <numFmt numFmtId="207" formatCode="_(* #,##0.000000_);_(* \(#,##0.000000\);_(* &quot;-&quot;??_);_(@_)"/>
    <numFmt numFmtId="208" formatCode="0_);[Red]\(0\)"/>
    <numFmt numFmtId="209" formatCode="#,##0.0_);\(#,##0.0\)"/>
    <numFmt numFmtId="210" formatCode="#,##0.000"/>
    <numFmt numFmtId="211" formatCode="#,##0.000000"/>
    <numFmt numFmtId="212" formatCode="_(* #,##0.000000_);_(* \(#,##0.000000\);_(* &quot;-&quot;??????_);_(@_)"/>
    <numFmt numFmtId="213" formatCode="_(* #,##0.0000000_);_(* \(#,##0.0000000\);_(* &quot;-&quot;??_);_(@_)"/>
    <numFmt numFmtId="214" formatCode="_(* #,##0.00000000_);_(* \(#,##0.00000000\);_(* &quot;-&quot;??_);_(@_)"/>
    <numFmt numFmtId="215" formatCode="#,##0.00000"/>
    <numFmt numFmtId="216" formatCode="_(* #,##0.00000_);_(* \(#,##0.00000\);_(* &quot;-&quot;?????_);_(@_)"/>
    <numFmt numFmtId="217" formatCode="_(* #,##0.0_);_(* \(#,##0.0\);_(* &quot;-&quot;?_);_(@_)"/>
    <numFmt numFmtId="218" formatCode="_(* #,##0.000_);_(* \(#,##0.000\);_(* \-??_);_(@_)"/>
    <numFmt numFmtId="219" formatCode="_(* #,##0.0000_);_(* \(#,##0.0000\);_(* \-??_);_(@_)"/>
    <numFmt numFmtId="220" formatCode="_(* #,##0.00000_);_(* \(#,##0.00000\);_(* \-??_);_(@_)"/>
    <numFmt numFmtId="221" formatCode="_(* #,##0.000000_);_(* \(#,##0.000000\);_(* \-??_);_(@_)"/>
  </numFmts>
  <fonts count="14">
    <font>
      <sz val="12"/>
      <name val="宋体"/>
      <family val="0"/>
    </font>
    <font>
      <sz val="10"/>
      <name val="Arial"/>
      <family val="1"/>
    </font>
    <font>
      <u val="single"/>
      <sz val="9"/>
      <color indexed="36"/>
      <name val="宋体"/>
      <family val="0"/>
    </font>
    <font>
      <u val="single"/>
      <sz val="9"/>
      <color indexed="12"/>
      <name val="宋体"/>
      <family val="0"/>
    </font>
    <font>
      <sz val="11"/>
      <name val="MS Sans Serif"/>
      <family val="0"/>
    </font>
    <font>
      <b/>
      <sz val="12"/>
      <name val="Times New Roman"/>
      <family val="1"/>
    </font>
    <font>
      <sz val="12"/>
      <name val="Times New Roman"/>
      <family val="0"/>
    </font>
    <font>
      <b/>
      <sz val="11"/>
      <name val="Times New Roman"/>
      <family val="0"/>
    </font>
    <font>
      <sz val="11"/>
      <name val="Times New Roman"/>
      <family val="0"/>
    </font>
    <font>
      <sz val="12"/>
      <color indexed="10"/>
      <name val="Times New Roman"/>
      <family val="0"/>
    </font>
    <font>
      <i/>
      <sz val="12"/>
      <name val="Times New Roman"/>
      <family val="1"/>
    </font>
    <font>
      <b/>
      <sz val="10"/>
      <name val="Times New Roman"/>
      <family val="1"/>
    </font>
    <font>
      <sz val="10"/>
      <name val="Times New Roman"/>
      <family val="1"/>
    </font>
    <font>
      <sz val="12"/>
      <name val="Arial"/>
      <family val="0"/>
    </font>
  </fonts>
  <fills count="2">
    <fill>
      <patternFill/>
    </fill>
    <fill>
      <patternFill patternType="gray125"/>
    </fill>
  </fills>
  <borders count="11">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color indexed="8"/>
      </top>
      <bottom>
        <color indexed="63"/>
      </bottom>
    </border>
    <border>
      <left>
        <color indexed="63"/>
      </left>
      <right>
        <color indexed="63"/>
      </right>
      <top style="thin">
        <color indexed="8"/>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color indexed="8"/>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4" fillId="0" borderId="0">
      <alignment/>
      <protection/>
    </xf>
    <xf numFmtId="0" fontId="1" fillId="0" borderId="0">
      <alignment/>
      <protection/>
    </xf>
    <xf numFmtId="9" fontId="0" fillId="0" borderId="0" applyFont="0" applyFill="0" applyBorder="0" applyAlignment="0" applyProtection="0"/>
  </cellStyleXfs>
  <cellXfs count="160">
    <xf numFmtId="0" fontId="0" fillId="0" borderId="0" xfId="0" applyAlignment="1">
      <alignment/>
    </xf>
    <xf numFmtId="0" fontId="5" fillId="0" borderId="0" xfId="22" applyFont="1" applyAlignment="1">
      <alignment horizontal="left"/>
      <protection/>
    </xf>
    <xf numFmtId="0" fontId="5" fillId="0" borderId="0" xfId="22" applyFont="1" applyAlignment="1">
      <alignment horizontal="center"/>
      <protection/>
    </xf>
    <xf numFmtId="0" fontId="5" fillId="0" borderId="0" xfId="22" applyFont="1" applyAlignment="1">
      <alignment horizontal="left"/>
      <protection/>
    </xf>
    <xf numFmtId="0" fontId="5" fillId="0" borderId="0" xfId="22" applyFont="1" applyFill="1" applyAlignment="1">
      <alignment horizontal="left"/>
      <protection/>
    </xf>
    <xf numFmtId="0" fontId="6" fillId="0" borderId="0" xfId="22" applyFont="1">
      <alignment/>
      <protection/>
    </xf>
    <xf numFmtId="0" fontId="5" fillId="0" borderId="0" xfId="22" applyFont="1">
      <alignment/>
      <protection/>
    </xf>
    <xf numFmtId="0" fontId="6" fillId="0" borderId="0" xfId="22" applyFont="1" applyAlignment="1">
      <alignment horizontal="left"/>
      <protection/>
    </xf>
    <xf numFmtId="0" fontId="1" fillId="0" borderId="0" xfId="24" applyAlignment="1">
      <alignment horizontal="right"/>
      <protection/>
    </xf>
    <xf numFmtId="0" fontId="7" fillId="0" borderId="0" xfId="22" applyFont="1">
      <alignment/>
      <protection/>
    </xf>
    <xf numFmtId="0" fontId="5" fillId="0" borderId="1" xfId="22" applyFont="1" applyBorder="1" applyAlignment="1">
      <alignment horizontal="center"/>
      <protection/>
    </xf>
    <xf numFmtId="0" fontId="5" fillId="0" borderId="0" xfId="22" applyFont="1" applyFill="1" applyAlignment="1">
      <alignment horizontal="center"/>
      <protection/>
    </xf>
    <xf numFmtId="0" fontId="6" fillId="0" borderId="0" xfId="22" applyFont="1" applyAlignment="1">
      <alignment horizontal="center"/>
      <protection/>
    </xf>
    <xf numFmtId="186" fontId="6" fillId="0" borderId="0" xfId="17" applyNumberFormat="1" applyFont="1" applyFill="1" applyBorder="1" applyAlignment="1" applyProtection="1">
      <alignment/>
      <protection/>
    </xf>
    <xf numFmtId="186" fontId="6" fillId="0" borderId="0" xfId="17" applyNumberFormat="1" applyFont="1" applyFill="1" applyBorder="1" applyAlignment="1" applyProtection="1">
      <alignment horizontal="center"/>
      <protection/>
    </xf>
    <xf numFmtId="186" fontId="6" fillId="0" borderId="1" xfId="17" applyNumberFormat="1" applyFont="1" applyFill="1" applyBorder="1" applyAlignment="1" applyProtection="1">
      <alignment/>
      <protection/>
    </xf>
    <xf numFmtId="185" fontId="6" fillId="0" borderId="0" xfId="17" applyNumberFormat="1" applyFont="1" applyFill="1" applyBorder="1" applyAlignment="1" applyProtection="1">
      <alignment/>
      <protection/>
    </xf>
    <xf numFmtId="185" fontId="6" fillId="0" borderId="0" xfId="17" applyNumberFormat="1" applyFont="1" applyFill="1" applyBorder="1" applyAlignment="1" applyProtection="1">
      <alignment/>
      <protection/>
    </xf>
    <xf numFmtId="0" fontId="6" fillId="0" borderId="0" xfId="22" applyFont="1" applyFill="1">
      <alignment/>
      <protection/>
    </xf>
    <xf numFmtId="0" fontId="8" fillId="0" borderId="0" xfId="23" applyFont="1" applyFill="1">
      <alignment/>
      <protection/>
    </xf>
    <xf numFmtId="0" fontId="5" fillId="0" borderId="0" xfId="22" applyFont="1">
      <alignment/>
      <protection/>
    </xf>
    <xf numFmtId="14" fontId="6" fillId="0" borderId="0" xfId="22" applyNumberFormat="1" applyFont="1">
      <alignment/>
      <protection/>
    </xf>
    <xf numFmtId="0" fontId="5" fillId="0" borderId="0" xfId="22" applyFont="1" applyBorder="1" applyAlignment="1">
      <alignment horizontal="left"/>
      <protection/>
    </xf>
    <xf numFmtId="0" fontId="5" fillId="0" borderId="0" xfId="22" applyFont="1" applyAlignment="1">
      <alignment horizontal="center"/>
      <protection/>
    </xf>
    <xf numFmtId="186" fontId="6" fillId="0" borderId="0" xfId="17" applyNumberFormat="1" applyFont="1" applyFill="1" applyBorder="1" applyAlignment="1" applyProtection="1">
      <alignment/>
      <protection/>
    </xf>
    <xf numFmtId="186" fontId="6" fillId="0" borderId="2" xfId="17" applyNumberFormat="1" applyFont="1" applyFill="1" applyBorder="1" applyAlignment="1" applyProtection="1">
      <alignment/>
      <protection/>
    </xf>
    <xf numFmtId="186" fontId="6" fillId="0" borderId="3" xfId="17" applyNumberFormat="1" applyFont="1" applyFill="1" applyBorder="1" applyAlignment="1" applyProtection="1">
      <alignment/>
      <protection/>
    </xf>
    <xf numFmtId="0" fontId="6" fillId="0" borderId="0" xfId="22" applyFont="1">
      <alignment/>
      <protection/>
    </xf>
    <xf numFmtId="186" fontId="9" fillId="0" borderId="0" xfId="17" applyNumberFormat="1" applyFont="1" applyFill="1" applyBorder="1" applyAlignment="1" applyProtection="1">
      <alignment/>
      <protection/>
    </xf>
    <xf numFmtId="0" fontId="6" fillId="0" borderId="0" xfId="24" applyFont="1" applyFill="1">
      <alignment/>
      <protection/>
    </xf>
    <xf numFmtId="0" fontId="6" fillId="0" borderId="0" xfId="24" applyFont="1" applyFill="1" applyBorder="1" applyAlignment="1">
      <alignment horizontal="center"/>
      <protection/>
    </xf>
    <xf numFmtId="0" fontId="1" fillId="0" borderId="0" xfId="24" applyFont="1" applyFill="1">
      <alignment/>
      <protection/>
    </xf>
    <xf numFmtId="0" fontId="5" fillId="0" borderId="0" xfId="24" applyFont="1" applyFill="1" applyBorder="1">
      <alignment/>
      <protection/>
    </xf>
    <xf numFmtId="0" fontId="5" fillId="0" borderId="0" xfId="22" applyFont="1" applyFill="1" applyBorder="1" applyAlignment="1">
      <alignment horizontal="center"/>
      <protection/>
    </xf>
    <xf numFmtId="0" fontId="10" fillId="0" borderId="0" xfId="22" applyFont="1" applyFill="1">
      <alignment/>
      <protection/>
    </xf>
    <xf numFmtId="0" fontId="5" fillId="0" borderId="0" xfId="24" applyFont="1" applyFill="1" applyBorder="1" applyAlignment="1">
      <alignment horizontal="center"/>
      <protection/>
    </xf>
    <xf numFmtId="0" fontId="6" fillId="0" borderId="0" xfId="24" applyFont="1" applyFill="1" applyBorder="1">
      <alignment/>
      <protection/>
    </xf>
    <xf numFmtId="0" fontId="1" fillId="0" borderId="0" xfId="24" applyFont="1" applyFill="1" applyBorder="1" applyAlignment="1">
      <alignment horizontal="center"/>
      <protection/>
    </xf>
    <xf numFmtId="0" fontId="1" fillId="0" borderId="0" xfId="24" applyFont="1" applyFill="1" applyAlignment="1">
      <alignment horizontal="center"/>
      <protection/>
    </xf>
    <xf numFmtId="0" fontId="6" fillId="0" borderId="0" xfId="24" applyFont="1" applyFill="1" applyBorder="1">
      <alignment/>
      <protection/>
    </xf>
    <xf numFmtId="186" fontId="6" fillId="0" borderId="0" xfId="15" applyNumberFormat="1" applyFont="1" applyFill="1" applyBorder="1" applyAlignment="1" applyProtection="1">
      <alignment horizontal="center"/>
      <protection/>
    </xf>
    <xf numFmtId="186" fontId="6" fillId="0" borderId="4" xfId="15" applyNumberFormat="1" applyFont="1" applyFill="1" applyBorder="1" applyAlignment="1" applyProtection="1">
      <alignment horizontal="center"/>
      <protection/>
    </xf>
    <xf numFmtId="186" fontId="6" fillId="0" borderId="0" xfId="15" applyNumberFormat="1" applyFont="1" applyFill="1" applyBorder="1" applyAlignment="1" applyProtection="1">
      <alignment horizontal="center"/>
      <protection/>
    </xf>
    <xf numFmtId="0" fontId="6" fillId="0" borderId="0" xfId="24" applyFont="1" applyFill="1">
      <alignment/>
      <protection/>
    </xf>
    <xf numFmtId="186" fontId="6" fillId="0" borderId="4" xfId="15" applyNumberFormat="1" applyFont="1" applyFill="1" applyBorder="1" applyAlignment="1" applyProtection="1">
      <alignment horizontal="center"/>
      <protection/>
    </xf>
    <xf numFmtId="186" fontId="5" fillId="0" borderId="0" xfId="15" applyNumberFormat="1" applyFont="1" applyFill="1" applyBorder="1" applyAlignment="1" applyProtection="1">
      <alignment horizontal="center"/>
      <protection/>
    </xf>
    <xf numFmtId="193" fontId="6" fillId="0" borderId="0" xfId="15" applyNumberFormat="1" applyFont="1" applyFill="1" applyAlignment="1">
      <alignment/>
    </xf>
    <xf numFmtId="193" fontId="6" fillId="0" borderId="0" xfId="15" applyNumberFormat="1" applyFont="1" applyFill="1" applyAlignment="1">
      <alignment horizontal="center"/>
    </xf>
    <xf numFmtId="193" fontId="6" fillId="0" borderId="0" xfId="15" applyNumberFormat="1" applyFont="1" applyFill="1" applyBorder="1" applyAlignment="1">
      <alignment horizontal="center"/>
    </xf>
    <xf numFmtId="193" fontId="6" fillId="0" borderId="4" xfId="15" applyNumberFormat="1" applyFont="1" applyFill="1" applyBorder="1" applyAlignment="1">
      <alignment horizontal="center"/>
    </xf>
    <xf numFmtId="0" fontId="5" fillId="0" borderId="0" xfId="24" applyFont="1" applyFill="1" applyBorder="1">
      <alignment/>
      <protection/>
    </xf>
    <xf numFmtId="0" fontId="6" fillId="0" borderId="0" xfId="24" applyFont="1" applyFill="1" applyBorder="1">
      <alignment/>
      <protection/>
    </xf>
    <xf numFmtId="186" fontId="6" fillId="0" borderId="0" xfId="15" applyNumberFormat="1" applyFont="1" applyFill="1" applyBorder="1" applyAlignment="1">
      <alignment horizontal="center"/>
    </xf>
    <xf numFmtId="0" fontId="11" fillId="0" borderId="0" xfId="24" applyFont="1" applyFill="1">
      <alignment/>
      <protection/>
    </xf>
    <xf numFmtId="0" fontId="12" fillId="0" borderId="0" xfId="24" applyFont="1" applyFill="1">
      <alignment/>
      <protection/>
    </xf>
    <xf numFmtId="0" fontId="6" fillId="0" borderId="0" xfId="24" applyFont="1" applyFill="1" applyBorder="1">
      <alignment/>
      <protection/>
    </xf>
    <xf numFmtId="193" fontId="12" fillId="0" borderId="0" xfId="15" applyNumberFormat="1" applyFont="1" applyFill="1" applyAlignment="1">
      <alignment/>
    </xf>
    <xf numFmtId="193" fontId="12" fillId="0" borderId="4" xfId="15" applyNumberFormat="1" applyFont="1" applyFill="1" applyBorder="1" applyAlignment="1">
      <alignment/>
    </xf>
    <xf numFmtId="193" fontId="12" fillId="0" borderId="0" xfId="15" applyNumberFormat="1" applyFont="1" applyFill="1" applyBorder="1" applyAlignment="1">
      <alignment/>
    </xf>
    <xf numFmtId="0" fontId="6" fillId="0" borderId="0" xfId="24" applyFont="1" applyFill="1">
      <alignment/>
      <protection/>
    </xf>
    <xf numFmtId="193" fontId="12" fillId="0" borderId="5" xfId="15" applyNumberFormat="1" applyFont="1" applyFill="1" applyBorder="1" applyAlignment="1">
      <alignment/>
    </xf>
    <xf numFmtId="186" fontId="6" fillId="0" borderId="0" xfId="24" applyNumberFormat="1" applyFont="1" applyFill="1" applyAlignment="1">
      <alignment horizontal="center"/>
      <protection/>
    </xf>
    <xf numFmtId="186" fontId="6" fillId="0" borderId="0" xfId="24" applyNumberFormat="1" applyFont="1" applyFill="1" applyBorder="1" applyAlignment="1">
      <alignment horizontal="center"/>
      <protection/>
    </xf>
    <xf numFmtId="0" fontId="5" fillId="0" borderId="0" xfId="24" applyFont="1" applyFill="1" applyBorder="1">
      <alignment/>
      <protection/>
    </xf>
    <xf numFmtId="0" fontId="6" fillId="0" borderId="0" xfId="24" applyFont="1" applyFill="1" applyBorder="1" applyAlignment="1">
      <alignment horizontal="center"/>
      <protection/>
    </xf>
    <xf numFmtId="186" fontId="6" fillId="0" borderId="0" xfId="24" applyNumberFormat="1" applyFont="1" applyFill="1">
      <alignment/>
      <protection/>
    </xf>
    <xf numFmtId="186" fontId="5" fillId="0" borderId="0" xfId="24" applyNumberFormat="1" applyFont="1" applyFill="1" applyBorder="1" applyAlignment="1">
      <alignment horizontal="center"/>
      <protection/>
    </xf>
    <xf numFmtId="186" fontId="6" fillId="0" borderId="0" xfId="15" applyNumberFormat="1" applyFont="1" applyFill="1" applyBorder="1" applyAlignment="1" applyProtection="1">
      <alignment/>
      <protection/>
    </xf>
    <xf numFmtId="0" fontId="6" fillId="0" borderId="0" xfId="24" applyFont="1" applyFill="1" applyAlignment="1">
      <alignment horizontal="center"/>
      <protection/>
    </xf>
    <xf numFmtId="0" fontId="6" fillId="0" borderId="0" xfId="24" applyFont="1" applyFill="1" applyBorder="1" applyAlignment="1">
      <alignment horizontal="center"/>
      <protection/>
    </xf>
    <xf numFmtId="0" fontId="5" fillId="0" borderId="0" xfId="22" applyFont="1" applyBorder="1" applyAlignment="1">
      <alignment horizontal="left"/>
      <protection/>
    </xf>
    <xf numFmtId="186" fontId="5" fillId="0" borderId="0" xfId="17" applyNumberFormat="1" applyFont="1" applyBorder="1" applyAlignment="1">
      <alignment horizontal="left"/>
    </xf>
    <xf numFmtId="0" fontId="5" fillId="0" borderId="0" xfId="22" applyFont="1" applyBorder="1">
      <alignment/>
      <protection/>
    </xf>
    <xf numFmtId="186" fontId="6" fillId="0" borderId="0" xfId="17" applyNumberFormat="1" applyFont="1" applyAlignment="1">
      <alignment/>
    </xf>
    <xf numFmtId="0" fontId="6" fillId="0" borderId="0" xfId="22" applyFont="1" applyAlignment="1">
      <alignment horizontal="center"/>
      <protection/>
    </xf>
    <xf numFmtId="186" fontId="6" fillId="0" borderId="0" xfId="17" applyNumberFormat="1" applyFont="1" applyAlignment="1">
      <alignment horizontal="center"/>
    </xf>
    <xf numFmtId="189" fontId="6" fillId="0" borderId="0" xfId="22" applyNumberFormat="1" applyFont="1" applyBorder="1">
      <alignment/>
      <protection/>
    </xf>
    <xf numFmtId="189" fontId="6" fillId="0" borderId="0" xfId="22" applyNumberFormat="1" applyFont="1">
      <alignment/>
      <protection/>
    </xf>
    <xf numFmtId="186" fontId="6" fillId="0" borderId="0" xfId="17" applyNumberFormat="1" applyFont="1" applyBorder="1" applyAlignment="1">
      <alignment/>
    </xf>
    <xf numFmtId="186" fontId="6" fillId="0" borderId="0" xfId="22" applyNumberFormat="1" applyFont="1">
      <alignment/>
      <protection/>
    </xf>
    <xf numFmtId="43" fontId="6" fillId="0" borderId="0" xfId="15" applyFont="1" applyAlignment="1">
      <alignment/>
    </xf>
    <xf numFmtId="189" fontId="6" fillId="0" borderId="6" xfId="22" applyNumberFormat="1" applyFont="1" applyBorder="1">
      <alignment/>
      <protection/>
    </xf>
    <xf numFmtId="0" fontId="6" fillId="0" borderId="0" xfId="22" applyFont="1" applyBorder="1">
      <alignment/>
      <protection/>
    </xf>
    <xf numFmtId="193" fontId="6" fillId="0" borderId="0" xfId="15" applyNumberFormat="1" applyFont="1" applyBorder="1" applyAlignment="1">
      <alignment/>
    </xf>
    <xf numFmtId="189" fontId="6" fillId="0" borderId="7" xfId="22" applyNumberFormat="1" applyFont="1" applyBorder="1">
      <alignment/>
      <protection/>
    </xf>
    <xf numFmtId="43" fontId="6" fillId="0" borderId="7" xfId="15" applyFont="1" applyBorder="1" applyAlignment="1">
      <alignment/>
    </xf>
    <xf numFmtId="0" fontId="5" fillId="0" borderId="0" xfId="22" applyFont="1" applyFill="1" applyAlignment="1">
      <alignment horizontal="center"/>
      <protection/>
    </xf>
    <xf numFmtId="0" fontId="13" fillId="0" borderId="0" xfId="24" applyFont="1" applyFill="1">
      <alignment/>
      <protection/>
    </xf>
    <xf numFmtId="0" fontId="13" fillId="0" borderId="0" xfId="24" applyFont="1" applyFill="1" applyAlignment="1">
      <alignment horizontal="center"/>
      <protection/>
    </xf>
    <xf numFmtId="0" fontId="13" fillId="0" borderId="0" xfId="24" applyFont="1" applyFill="1" applyBorder="1" applyAlignment="1">
      <alignment horizontal="center"/>
      <protection/>
    </xf>
    <xf numFmtId="49" fontId="5" fillId="0" borderId="0" xfId="22" applyNumberFormat="1" applyFont="1" applyBorder="1" applyAlignment="1">
      <alignment/>
      <protection/>
    </xf>
    <xf numFmtId="186" fontId="6" fillId="0" borderId="4" xfId="17" applyNumberFormat="1" applyFont="1" applyFill="1" applyBorder="1" applyAlignment="1" applyProtection="1">
      <alignment/>
      <protection/>
    </xf>
    <xf numFmtId="186" fontId="6" fillId="0" borderId="4" xfId="17" applyNumberFormat="1" applyFont="1" applyFill="1" applyBorder="1" applyAlignment="1" applyProtection="1">
      <alignment/>
      <protection/>
    </xf>
    <xf numFmtId="186" fontId="6" fillId="0" borderId="0" xfId="22" applyNumberFormat="1" applyFont="1">
      <alignment/>
      <protection/>
    </xf>
    <xf numFmtId="186" fontId="6" fillId="0" borderId="0" xfId="17" applyNumberFormat="1" applyFont="1" applyFill="1" applyBorder="1" applyAlignment="1" applyProtection="1">
      <alignment/>
      <protection/>
    </xf>
    <xf numFmtId="0" fontId="6" fillId="0" borderId="0" xfId="22" applyFont="1" applyBorder="1">
      <alignment/>
      <protection/>
    </xf>
    <xf numFmtId="0" fontId="5" fillId="0" borderId="0" xfId="22" applyFont="1" applyAlignment="1">
      <alignment horizontal="right"/>
      <protection/>
    </xf>
    <xf numFmtId="0" fontId="5" fillId="0" borderId="0" xfId="24" applyFont="1" applyAlignment="1">
      <alignment horizontal="right"/>
      <protection/>
    </xf>
    <xf numFmtId="0" fontId="5" fillId="0" borderId="0" xfId="22" applyFont="1" applyAlignment="1">
      <alignment horizontal="right"/>
      <protection/>
    </xf>
    <xf numFmtId="0" fontId="5" fillId="0" borderId="0" xfId="22" applyFont="1" applyAlignment="1">
      <alignment horizontal="right"/>
      <protection/>
    </xf>
    <xf numFmtId="0" fontId="5" fillId="0" borderId="1" xfId="22" applyFont="1" applyBorder="1" applyAlignment="1">
      <alignment horizontal="right"/>
      <protection/>
    </xf>
    <xf numFmtId="0" fontId="5" fillId="0" borderId="1" xfId="22" applyFont="1" applyBorder="1" applyAlignment="1">
      <alignment horizontal="right"/>
      <protection/>
    </xf>
    <xf numFmtId="186" fontId="6" fillId="0" borderId="0" xfId="17" applyNumberFormat="1" applyFont="1" applyFill="1" applyBorder="1" applyAlignment="1" applyProtection="1">
      <alignment horizontal="right"/>
      <protection/>
    </xf>
    <xf numFmtId="186" fontId="6" fillId="0" borderId="4" xfId="17" applyNumberFormat="1" applyFont="1" applyFill="1" applyBorder="1" applyAlignment="1" applyProtection="1">
      <alignment horizontal="right"/>
      <protection/>
    </xf>
    <xf numFmtId="186" fontId="5" fillId="0" borderId="0" xfId="17" applyNumberFormat="1" applyFont="1" applyFill="1" applyBorder="1" applyAlignment="1" applyProtection="1">
      <alignment horizontal="right"/>
      <protection/>
    </xf>
    <xf numFmtId="0" fontId="5" fillId="0" borderId="0" xfId="22" applyFont="1" applyFill="1" applyAlignment="1">
      <alignment horizontal="right"/>
      <protection/>
    </xf>
    <xf numFmtId="0" fontId="6" fillId="0" borderId="0" xfId="22" applyFont="1" applyFill="1" applyAlignment="1">
      <alignment horizontal="right"/>
      <protection/>
    </xf>
    <xf numFmtId="186" fontId="6" fillId="0" borderId="1" xfId="17" applyNumberFormat="1" applyFont="1" applyFill="1" applyBorder="1" applyAlignment="1" applyProtection="1">
      <alignment horizontal="right"/>
      <protection/>
    </xf>
    <xf numFmtId="186" fontId="6" fillId="0" borderId="0" xfId="17" applyNumberFormat="1" applyFont="1" applyFill="1" applyBorder="1" applyAlignment="1" applyProtection="1">
      <alignment horizontal="right"/>
      <protection/>
    </xf>
    <xf numFmtId="0" fontId="6" fillId="0" borderId="0" xfId="22" applyFont="1" applyAlignment="1">
      <alignment horizontal="right"/>
      <protection/>
    </xf>
    <xf numFmtId="0" fontId="6" fillId="0" borderId="4" xfId="22" applyFont="1" applyBorder="1" applyAlignment="1">
      <alignment horizontal="right"/>
      <protection/>
    </xf>
    <xf numFmtId="0" fontId="6" fillId="0" borderId="0" xfId="22" applyFont="1" applyBorder="1" applyAlignment="1">
      <alignment horizontal="right"/>
      <protection/>
    </xf>
    <xf numFmtId="0" fontId="0" fillId="0" borderId="0" xfId="0" applyAlignment="1">
      <alignment vertical="top" wrapText="1"/>
    </xf>
    <xf numFmtId="186" fontId="6" fillId="0" borderId="5" xfId="15" applyNumberFormat="1" applyFont="1" applyFill="1" applyBorder="1" applyAlignment="1" applyProtection="1">
      <alignment horizontal="center"/>
      <protection/>
    </xf>
    <xf numFmtId="186" fontId="6" fillId="0" borderId="8" xfId="15" applyNumberFormat="1" applyFont="1" applyFill="1" applyBorder="1" applyAlignment="1" applyProtection="1">
      <alignment horizontal="center"/>
      <protection/>
    </xf>
    <xf numFmtId="186" fontId="6" fillId="0" borderId="0" xfId="15" applyNumberFormat="1" applyFont="1" applyFill="1" applyBorder="1" applyAlignment="1" applyProtection="1">
      <alignment horizontal="right"/>
      <protection/>
    </xf>
    <xf numFmtId="186" fontId="6" fillId="0" borderId="4" xfId="15" applyNumberFormat="1" applyFont="1" applyFill="1" applyBorder="1" applyAlignment="1" applyProtection="1">
      <alignment horizontal="right"/>
      <protection/>
    </xf>
    <xf numFmtId="186" fontId="6" fillId="0" borderId="9" xfId="15" applyNumberFormat="1" applyFont="1" applyFill="1" applyBorder="1" applyAlignment="1" applyProtection="1">
      <alignment horizontal="center"/>
      <protection/>
    </xf>
    <xf numFmtId="0" fontId="5" fillId="0" borderId="0" xfId="22" applyFont="1" applyFill="1" applyBorder="1" applyAlignment="1">
      <alignment horizontal="right"/>
      <protection/>
    </xf>
    <xf numFmtId="0" fontId="5" fillId="0" borderId="0" xfId="22" applyFont="1" applyFill="1" applyAlignment="1">
      <alignment horizontal="right"/>
      <protection/>
    </xf>
    <xf numFmtId="0" fontId="5" fillId="0" borderId="1" xfId="22" applyFont="1" applyFill="1" applyBorder="1" applyAlignment="1">
      <alignment horizontal="right"/>
      <protection/>
    </xf>
    <xf numFmtId="0" fontId="5" fillId="0" borderId="0" xfId="22" applyFont="1" applyFill="1" applyBorder="1" applyAlignment="1">
      <alignment horizontal="right"/>
      <protection/>
    </xf>
    <xf numFmtId="0" fontId="5" fillId="0" borderId="1" xfId="22" applyFont="1" applyFill="1" applyBorder="1" applyAlignment="1">
      <alignment horizontal="right"/>
      <protection/>
    </xf>
    <xf numFmtId="0" fontId="5" fillId="0" borderId="0" xfId="24" applyFont="1" applyFill="1" applyBorder="1" applyAlignment="1">
      <alignment horizontal="right"/>
      <protection/>
    </xf>
    <xf numFmtId="186" fontId="5" fillId="0" borderId="0" xfId="17" applyNumberFormat="1" applyFont="1" applyAlignment="1">
      <alignment horizontal="right"/>
    </xf>
    <xf numFmtId="186" fontId="5" fillId="0" borderId="1" xfId="17" applyNumberFormat="1" applyFont="1" applyBorder="1" applyAlignment="1">
      <alignment horizontal="right"/>
    </xf>
    <xf numFmtId="0" fontId="5" fillId="0" borderId="0" xfId="22" applyFont="1" applyAlignment="1">
      <alignment horizontal="right" wrapText="1"/>
      <protection/>
    </xf>
    <xf numFmtId="188" fontId="5" fillId="0" borderId="1" xfId="22" applyNumberFormat="1" applyFont="1" applyBorder="1" applyAlignment="1" quotePrefix="1">
      <alignment horizontal="right"/>
      <protection/>
    </xf>
    <xf numFmtId="187" fontId="5" fillId="0" borderId="1" xfId="22" applyNumberFormat="1" applyFont="1" applyBorder="1" applyAlignment="1">
      <alignment horizontal="right"/>
      <protection/>
    </xf>
    <xf numFmtId="0" fontId="5" fillId="0" borderId="0" xfId="22" applyFont="1" applyBorder="1" applyAlignment="1">
      <alignment horizontal="right"/>
      <protection/>
    </xf>
    <xf numFmtId="0" fontId="5" fillId="0" borderId="0" xfId="22" applyFont="1" applyBorder="1" applyAlignment="1">
      <alignment horizontal="right"/>
      <protection/>
    </xf>
    <xf numFmtId="0" fontId="5" fillId="0" borderId="0" xfId="22" applyFont="1" applyBorder="1" applyAlignment="1">
      <alignment horizontal="right"/>
      <protection/>
    </xf>
    <xf numFmtId="185" fontId="6" fillId="0" borderId="0" xfId="17" applyNumberFormat="1" applyFont="1" applyFill="1" applyBorder="1" applyAlignment="1" applyProtection="1">
      <alignment/>
      <protection/>
    </xf>
    <xf numFmtId="0" fontId="5" fillId="0" borderId="4" xfId="22" applyFont="1" applyBorder="1" applyAlignment="1">
      <alignment horizontal="right"/>
      <protection/>
    </xf>
    <xf numFmtId="186" fontId="6" fillId="0" borderId="8" xfId="17" applyNumberFormat="1" applyFont="1" applyFill="1" applyBorder="1" applyAlignment="1" applyProtection="1">
      <alignment/>
      <protection/>
    </xf>
    <xf numFmtId="186" fontId="6" fillId="0" borderId="8" xfId="17" applyNumberFormat="1" applyFont="1" applyFill="1" applyBorder="1" applyAlignment="1" applyProtection="1">
      <alignment horizontal="right"/>
      <protection/>
    </xf>
    <xf numFmtId="193" fontId="6" fillId="0" borderId="0" xfId="22" applyNumberFormat="1" applyFont="1">
      <alignment/>
      <protection/>
    </xf>
    <xf numFmtId="193" fontId="6" fillId="0" borderId="4" xfId="15" applyNumberFormat="1" applyFont="1" applyBorder="1" applyAlignment="1">
      <alignment/>
    </xf>
    <xf numFmtId="185" fontId="6" fillId="0" borderId="0" xfId="17" applyNumberFormat="1" applyFont="1" applyFill="1" applyBorder="1" applyAlignment="1" applyProtection="1">
      <alignment horizontal="right"/>
      <protection/>
    </xf>
    <xf numFmtId="37" fontId="6" fillId="0" borderId="0" xfId="22" applyNumberFormat="1" applyFont="1">
      <alignment/>
      <protection/>
    </xf>
    <xf numFmtId="43" fontId="6" fillId="0" borderId="4" xfId="15" applyFont="1" applyFill="1" applyBorder="1" applyAlignment="1">
      <alignment/>
    </xf>
    <xf numFmtId="0" fontId="0" fillId="0" borderId="0" xfId="0" applyAlignment="1">
      <alignment/>
    </xf>
    <xf numFmtId="43" fontId="6" fillId="0" borderId="0" xfId="15" applyFont="1" applyBorder="1" applyAlignment="1">
      <alignment/>
    </xf>
    <xf numFmtId="193" fontId="6" fillId="0" borderId="0" xfId="15" applyNumberFormat="1" applyFont="1" applyAlignment="1">
      <alignment/>
    </xf>
    <xf numFmtId="193" fontId="6" fillId="0" borderId="10" xfId="15" applyNumberFormat="1" applyFont="1" applyBorder="1" applyAlignment="1">
      <alignment/>
    </xf>
    <xf numFmtId="193" fontId="6" fillId="0" borderId="6" xfId="15" applyNumberFormat="1" applyFont="1" applyBorder="1" applyAlignment="1">
      <alignment/>
    </xf>
    <xf numFmtId="193" fontId="6" fillId="0" borderId="9" xfId="15" applyNumberFormat="1" applyFont="1" applyBorder="1" applyAlignment="1">
      <alignment/>
    </xf>
    <xf numFmtId="0" fontId="5" fillId="0" borderId="0" xfId="22" applyFont="1" applyAlignment="1">
      <alignment horizontal="right" wrapText="1"/>
      <protection/>
    </xf>
    <xf numFmtId="0" fontId="6" fillId="0" borderId="0" xfId="23" applyFont="1" applyFill="1" applyAlignment="1">
      <alignment vertical="top" wrapText="1"/>
      <protection/>
    </xf>
    <xf numFmtId="0" fontId="0" fillId="0" borderId="0" xfId="0" applyFont="1" applyAlignment="1">
      <alignment vertical="top" wrapText="1"/>
    </xf>
    <xf numFmtId="0" fontId="5" fillId="0" borderId="0" xfId="22" applyFont="1" applyAlignment="1">
      <alignment horizontal="center" wrapText="1"/>
      <protection/>
    </xf>
    <xf numFmtId="49" fontId="5" fillId="0" borderId="0" xfId="22" applyNumberFormat="1" applyFont="1" applyBorder="1" applyAlignment="1">
      <alignment horizontal="center"/>
      <protection/>
    </xf>
    <xf numFmtId="49" fontId="5" fillId="0" borderId="0" xfId="22" applyNumberFormat="1" applyFont="1" applyFill="1" applyBorder="1" applyAlignment="1">
      <alignment horizontal="center"/>
      <protection/>
    </xf>
    <xf numFmtId="0" fontId="5" fillId="0" borderId="0" xfId="22" applyFont="1" applyBorder="1" applyAlignment="1">
      <alignment horizontal="left"/>
      <protection/>
    </xf>
    <xf numFmtId="0" fontId="0" fillId="0" borderId="0" xfId="0" applyAlignment="1">
      <alignment wrapText="1"/>
    </xf>
    <xf numFmtId="0" fontId="6" fillId="0" borderId="0" xfId="22" applyFont="1" applyAlignment="1">
      <alignment wrapText="1"/>
      <protection/>
    </xf>
    <xf numFmtId="0" fontId="5" fillId="0" borderId="0" xfId="22" applyFont="1" applyBorder="1" applyAlignment="1">
      <alignment horizontal="left"/>
      <protection/>
    </xf>
    <xf numFmtId="0" fontId="0" fillId="0" borderId="0" xfId="0" applyAlignment="1">
      <alignment vertical="top" wrapText="1"/>
    </xf>
    <xf numFmtId="0" fontId="0" fillId="0" borderId="0" xfId="0" applyAlignment="1">
      <alignment/>
    </xf>
    <xf numFmtId="0" fontId="6" fillId="0" borderId="0" xfId="22" applyFont="1" applyFill="1" applyAlignment="1">
      <alignment vertical="top" wrapText="1"/>
      <protection/>
    </xf>
  </cellXfs>
  <cellStyles count="12">
    <cellStyle name="Normal" xfId="0"/>
    <cellStyle name="Comma" xfId="15"/>
    <cellStyle name="Comma [0]" xfId="16"/>
    <cellStyle name="Comma_GFS 3rd qtr(Sept - 2004)" xfId="17"/>
    <cellStyle name="Currency" xfId="18"/>
    <cellStyle name="Currency [0]" xfId="19"/>
    <cellStyle name="Followed Hyperlink" xfId="20"/>
    <cellStyle name="Hyperlink" xfId="21"/>
    <cellStyle name="Normal_GFS 3rd qtr(Sept - 2004)" xfId="22"/>
    <cellStyle name="Normal_QuarterlyTemplate" xfId="23"/>
    <cellStyle name="Normal_Reports-31.3.0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O58"/>
  <sheetViews>
    <sheetView view="pageBreakPreview" zoomScale="75" zoomScaleNormal="75" zoomScaleSheetLayoutView="75" workbookViewId="0" topLeftCell="A28">
      <selection activeCell="B49" sqref="B49"/>
    </sheetView>
  </sheetViews>
  <sheetFormatPr defaultColWidth="9.00390625" defaultRowHeight="14.25"/>
  <cols>
    <col min="1" max="1" width="30.625" style="5" customWidth="1"/>
    <col min="2" max="2" width="6.50390625" style="12" customWidth="1"/>
    <col min="3" max="3" width="2.50390625" style="12" customWidth="1"/>
    <col min="4" max="4" width="18.50390625" style="5" customWidth="1"/>
    <col min="5" max="5" width="2.75390625" style="5" customWidth="1"/>
    <col min="6" max="6" width="14.50390625" style="5" customWidth="1"/>
    <col min="7" max="7" width="2.00390625" style="5" customWidth="1"/>
    <col min="8" max="8" width="15.625" style="18" customWidth="1"/>
    <col min="9" max="9" width="2.125" style="5" customWidth="1"/>
    <col min="10" max="10" width="15.875" style="5" customWidth="1"/>
    <col min="11" max="11" width="16.875" style="5" customWidth="1"/>
    <col min="12" max="12" width="8.125" style="5" bestFit="1" customWidth="1"/>
    <col min="13" max="16384" width="8.00390625" style="5" customWidth="1"/>
  </cols>
  <sheetData>
    <row r="1" spans="1:9" ht="15.75">
      <c r="A1" s="1" t="s">
        <v>65</v>
      </c>
      <c r="B1" s="2"/>
      <c r="C1" s="3"/>
      <c r="D1" s="3"/>
      <c r="E1" s="3"/>
      <c r="F1" s="3"/>
      <c r="G1" s="3"/>
      <c r="H1" s="4"/>
      <c r="I1" s="3"/>
    </row>
    <row r="2" spans="1:9" ht="15.75">
      <c r="A2" s="3" t="s">
        <v>0</v>
      </c>
      <c r="B2" s="3"/>
      <c r="C2" s="3"/>
      <c r="D2" s="3"/>
      <c r="E2" s="3"/>
      <c r="F2" s="3"/>
      <c r="G2" s="3"/>
      <c r="H2" s="4"/>
      <c r="I2" s="3"/>
    </row>
    <row r="3" spans="1:9" ht="15.75">
      <c r="A3" s="3" t="s">
        <v>128</v>
      </c>
      <c r="B3" s="3"/>
      <c r="C3" s="3"/>
      <c r="D3" s="3"/>
      <c r="E3" s="3"/>
      <c r="F3" s="3"/>
      <c r="G3" s="3"/>
      <c r="H3" s="4"/>
      <c r="I3" s="3"/>
    </row>
    <row r="4" spans="1:9" ht="15.75">
      <c r="A4" s="3"/>
      <c r="B4" s="3"/>
      <c r="C4" s="3"/>
      <c r="D4" s="3"/>
      <c r="E4" s="3"/>
      <c r="F4" s="3"/>
      <c r="G4" s="3"/>
      <c r="H4" s="4"/>
      <c r="I4" s="3"/>
    </row>
    <row r="5" spans="1:9" ht="15.75">
      <c r="A5" s="7" t="s">
        <v>127</v>
      </c>
      <c r="B5" s="3"/>
      <c r="C5" s="3"/>
      <c r="D5" s="3"/>
      <c r="E5" s="3"/>
      <c r="F5" s="3"/>
      <c r="G5" s="3"/>
      <c r="H5" s="4"/>
      <c r="I5" s="3"/>
    </row>
    <row r="6" spans="1:9" ht="15.75">
      <c r="A6" s="3"/>
      <c r="B6" s="3"/>
      <c r="C6" s="3"/>
      <c r="D6" s="3"/>
      <c r="E6" s="3"/>
      <c r="F6" s="3"/>
      <c r="G6" s="3"/>
      <c r="H6" s="4"/>
      <c r="I6" s="3"/>
    </row>
    <row r="7" spans="1:10" ht="15.75">
      <c r="A7" s="3"/>
      <c r="B7" s="3"/>
      <c r="C7" s="3"/>
      <c r="D7" s="150"/>
      <c r="E7" s="150"/>
      <c r="F7" s="150"/>
      <c r="G7" s="6"/>
      <c r="H7" s="150"/>
      <c r="I7" s="150"/>
      <c r="J7" s="150"/>
    </row>
    <row r="8" spans="1:10" ht="15.75">
      <c r="A8" s="6"/>
      <c r="B8" s="2"/>
      <c r="C8" s="2"/>
      <c r="D8" s="151" t="s">
        <v>102</v>
      </c>
      <c r="E8" s="151"/>
      <c r="F8" s="151"/>
      <c r="G8" s="90"/>
      <c r="H8" s="152" t="s">
        <v>103</v>
      </c>
      <c r="I8" s="152"/>
      <c r="J8" s="152"/>
    </row>
    <row r="9" spans="1:10" ht="15.75">
      <c r="A9" s="6"/>
      <c r="B9" s="2"/>
      <c r="C9" s="2"/>
      <c r="D9" s="96"/>
      <c r="E9" s="8"/>
      <c r="F9" s="97" t="s">
        <v>87</v>
      </c>
      <c r="G9" s="8"/>
      <c r="H9" s="2"/>
      <c r="I9" s="8"/>
      <c r="J9" s="97" t="s">
        <v>87</v>
      </c>
    </row>
    <row r="10" spans="1:10" ht="15.75">
      <c r="A10" s="6"/>
      <c r="B10" s="2"/>
      <c r="C10" s="2"/>
      <c r="D10" s="96" t="s">
        <v>1</v>
      </c>
      <c r="E10" s="98"/>
      <c r="F10" s="99" t="s">
        <v>88</v>
      </c>
      <c r="G10" s="6"/>
      <c r="H10" s="105" t="s">
        <v>1</v>
      </c>
      <c r="I10" s="9"/>
      <c r="J10" s="99" t="s">
        <v>88</v>
      </c>
    </row>
    <row r="11" spans="1:10" ht="15.75">
      <c r="A11" s="6"/>
      <c r="B11" s="2"/>
      <c r="C11" s="2"/>
      <c r="D11" s="96" t="s">
        <v>2</v>
      </c>
      <c r="E11" s="98"/>
      <c r="F11" s="99" t="s">
        <v>2</v>
      </c>
      <c r="G11" s="6"/>
      <c r="H11" s="105" t="s">
        <v>3</v>
      </c>
      <c r="I11" s="9"/>
      <c r="J11" s="99" t="s">
        <v>135</v>
      </c>
    </row>
    <row r="12" spans="1:10" ht="15.75">
      <c r="A12" s="6"/>
      <c r="B12" s="10" t="s">
        <v>9</v>
      </c>
      <c r="C12" s="2"/>
      <c r="D12" s="100" t="s">
        <v>116</v>
      </c>
      <c r="E12" s="98"/>
      <c r="F12" s="101" t="s">
        <v>125</v>
      </c>
      <c r="G12" s="6"/>
      <c r="H12" s="100" t="s">
        <v>116</v>
      </c>
      <c r="I12" s="6"/>
      <c r="J12" s="101" t="s">
        <v>125</v>
      </c>
    </row>
    <row r="13" spans="1:10" ht="15.75">
      <c r="A13" s="6"/>
      <c r="B13" s="2"/>
      <c r="C13" s="2"/>
      <c r="D13" s="96" t="s">
        <v>4</v>
      </c>
      <c r="E13" s="2"/>
      <c r="F13" s="99" t="s">
        <v>4</v>
      </c>
      <c r="G13" s="2"/>
      <c r="H13" s="105" t="s">
        <v>4</v>
      </c>
      <c r="I13" s="2"/>
      <c r="J13" s="99" t="s">
        <v>4</v>
      </c>
    </row>
    <row r="14" spans="4:10" ht="15.75">
      <c r="D14" s="12"/>
      <c r="E14" s="12"/>
      <c r="F14" s="12"/>
      <c r="G14" s="12"/>
      <c r="H14" s="106"/>
      <c r="I14" s="12"/>
      <c r="J14" s="109"/>
    </row>
    <row r="15" spans="1:10" ht="15.75">
      <c r="A15" s="5" t="s">
        <v>72</v>
      </c>
      <c r="D15" s="13">
        <v>2907810</v>
      </c>
      <c r="E15" s="13"/>
      <c r="F15" s="102">
        <v>2318263</v>
      </c>
      <c r="G15" s="13"/>
      <c r="H15" s="13">
        <v>2907810</v>
      </c>
      <c r="I15" s="13"/>
      <c r="J15" s="102">
        <v>2318263</v>
      </c>
    </row>
    <row r="16" spans="4:10" ht="15.75">
      <c r="D16" s="13"/>
      <c r="E16" s="13"/>
      <c r="F16" s="102"/>
      <c r="G16" s="13"/>
      <c r="H16" s="13"/>
      <c r="I16" s="13"/>
      <c r="J16" s="102"/>
    </row>
    <row r="17" spans="1:11" ht="15.75">
      <c r="A17" s="5" t="s">
        <v>73</v>
      </c>
      <c r="D17" s="15">
        <v>-1090216</v>
      </c>
      <c r="E17" s="13"/>
      <c r="F17" s="103">
        <v>-919129</v>
      </c>
      <c r="G17" s="13"/>
      <c r="H17" s="15">
        <v>-1090216</v>
      </c>
      <c r="I17" s="13"/>
      <c r="J17" s="103">
        <v>-919129</v>
      </c>
      <c r="K17" s="93"/>
    </row>
    <row r="18" spans="4:10" ht="15.75">
      <c r="D18" s="13"/>
      <c r="E18" s="13"/>
      <c r="F18" s="102"/>
      <c r="G18" s="13"/>
      <c r="H18" s="102"/>
      <c r="I18" s="13"/>
      <c r="J18" s="109"/>
    </row>
    <row r="19" spans="1:10" ht="15.75">
      <c r="A19" s="5" t="s">
        <v>74</v>
      </c>
      <c r="D19" s="13">
        <f>SUM(D15:D18)</f>
        <v>1817594</v>
      </c>
      <c r="E19" s="13"/>
      <c r="F19" s="13">
        <f>SUM(F15:F18)</f>
        <v>1399134</v>
      </c>
      <c r="G19" s="13"/>
      <c r="H19" s="102">
        <f>SUM(H15:H18)</f>
        <v>1817594</v>
      </c>
      <c r="I19" s="13"/>
      <c r="J19" s="102">
        <f>SUM(J15:J18)</f>
        <v>1399134</v>
      </c>
    </row>
    <row r="20" spans="4:10" ht="15.75">
      <c r="D20" s="13"/>
      <c r="E20" s="13"/>
      <c r="F20" s="102"/>
      <c r="G20" s="13"/>
      <c r="H20" s="102"/>
      <c r="I20" s="13"/>
      <c r="J20" s="109"/>
    </row>
    <row r="21" spans="1:10" ht="15.75">
      <c r="A21" s="5" t="s">
        <v>75</v>
      </c>
      <c r="D21" s="13">
        <v>61408</v>
      </c>
      <c r="E21" s="13"/>
      <c r="F21" s="102">
        <v>2000</v>
      </c>
      <c r="G21" s="13"/>
      <c r="H21" s="13">
        <v>61408</v>
      </c>
      <c r="I21" s="13"/>
      <c r="J21" s="102">
        <v>2000</v>
      </c>
    </row>
    <row r="22" spans="4:10" ht="15.75">
      <c r="D22" s="13"/>
      <c r="E22" s="13"/>
      <c r="F22" s="102"/>
      <c r="G22" s="13"/>
      <c r="H22" s="13"/>
      <c r="I22" s="13"/>
      <c r="J22" s="102"/>
    </row>
    <row r="23" spans="1:10" ht="15.75">
      <c r="A23" s="5" t="s">
        <v>76</v>
      </c>
      <c r="D23" s="13">
        <v>-201856</v>
      </c>
      <c r="E23" s="13"/>
      <c r="F23" s="102">
        <v>-164990</v>
      </c>
      <c r="G23" s="13"/>
      <c r="H23" s="13">
        <v>-201856</v>
      </c>
      <c r="I23" s="13"/>
      <c r="J23" s="102">
        <v>-164990</v>
      </c>
    </row>
    <row r="24" spans="4:10" ht="15.75">
      <c r="D24" s="13"/>
      <c r="E24" s="13"/>
      <c r="F24" s="104"/>
      <c r="G24" s="13"/>
      <c r="H24" s="13"/>
      <c r="I24" s="13"/>
      <c r="J24" s="104"/>
    </row>
    <row r="25" spans="1:10" ht="15.75">
      <c r="A25" s="5" t="s">
        <v>77</v>
      </c>
      <c r="D25" s="13">
        <v>-461303</v>
      </c>
      <c r="E25" s="13"/>
      <c r="F25" s="102">
        <v>-308073</v>
      </c>
      <c r="G25" s="13"/>
      <c r="H25" s="13">
        <v>-461303</v>
      </c>
      <c r="I25" s="13"/>
      <c r="J25" s="102">
        <v>-308073</v>
      </c>
    </row>
    <row r="26" spans="4:10" ht="15.75">
      <c r="D26" s="13"/>
      <c r="E26" s="13"/>
      <c r="F26" s="102"/>
      <c r="G26" s="13"/>
      <c r="H26" s="13"/>
      <c r="I26" s="13"/>
      <c r="J26" s="102"/>
    </row>
    <row r="27" spans="1:10" ht="15.75">
      <c r="A27" s="5" t="s">
        <v>78</v>
      </c>
      <c r="D27" s="15">
        <v>-145435</v>
      </c>
      <c r="E27" s="13"/>
      <c r="F27" s="103">
        <v>-116136</v>
      </c>
      <c r="G27" s="13"/>
      <c r="H27" s="15">
        <v>-145435</v>
      </c>
      <c r="I27" s="13"/>
      <c r="J27" s="103">
        <v>-116136</v>
      </c>
    </row>
    <row r="28" spans="4:10" ht="15.75">
      <c r="D28" s="13"/>
      <c r="E28" s="13"/>
      <c r="F28" s="102"/>
      <c r="G28" s="13"/>
      <c r="H28" s="102"/>
      <c r="I28" s="13"/>
      <c r="J28" s="109"/>
    </row>
    <row r="29" spans="1:10" ht="15.75">
      <c r="A29" s="5" t="s">
        <v>79</v>
      </c>
      <c r="D29" s="13">
        <f>SUM(D19:D27)</f>
        <v>1070408</v>
      </c>
      <c r="E29" s="13"/>
      <c r="F29" s="13">
        <f>SUM(F19:F27)</f>
        <v>811935</v>
      </c>
      <c r="G29" s="13"/>
      <c r="H29" s="102">
        <f>SUM(H19:H27)</f>
        <v>1070408</v>
      </c>
      <c r="I29" s="13"/>
      <c r="J29" s="102">
        <f>SUM(J19:J27)</f>
        <v>811935</v>
      </c>
    </row>
    <row r="30" spans="4:15" ht="15.75">
      <c r="D30" s="13"/>
      <c r="E30" s="13"/>
      <c r="F30" s="102"/>
      <c r="G30" s="13"/>
      <c r="H30" s="102"/>
      <c r="I30" s="13"/>
      <c r="J30" s="102"/>
      <c r="L30" s="7"/>
      <c r="M30" s="7"/>
      <c r="N30" s="7"/>
      <c r="O30" s="7"/>
    </row>
    <row r="31" spans="1:10" ht="15.75">
      <c r="A31" s="5" t="s">
        <v>80</v>
      </c>
      <c r="D31" s="13">
        <v>-3223</v>
      </c>
      <c r="E31" s="13"/>
      <c r="F31" s="102">
        <v>-4622</v>
      </c>
      <c r="G31" s="13"/>
      <c r="H31" s="13">
        <v>-3223</v>
      </c>
      <c r="I31" s="13"/>
      <c r="J31" s="102">
        <v>-4622</v>
      </c>
    </row>
    <row r="32" spans="4:10" ht="15.75">
      <c r="D32" s="15"/>
      <c r="E32" s="13"/>
      <c r="F32" s="103"/>
      <c r="G32" s="13"/>
      <c r="H32" s="107"/>
      <c r="I32" s="13"/>
      <c r="J32" s="110"/>
    </row>
    <row r="33" spans="1:10" ht="15.75">
      <c r="A33" s="5" t="s">
        <v>81</v>
      </c>
      <c r="D33" s="13">
        <f>SUM(D29:D31)</f>
        <v>1067185</v>
      </c>
      <c r="E33" s="13"/>
      <c r="F33" s="13">
        <f>SUM(F29:F31)</f>
        <v>807313</v>
      </c>
      <c r="G33" s="13"/>
      <c r="H33" s="102">
        <f>SUM(H29:H31)</f>
        <v>1067185</v>
      </c>
      <c r="I33" s="13"/>
      <c r="J33" s="102">
        <f>SUM(J29:J31)</f>
        <v>807313</v>
      </c>
    </row>
    <row r="34" spans="4:10" ht="15.75">
      <c r="D34" s="13"/>
      <c r="E34" s="13"/>
      <c r="F34" s="102"/>
      <c r="G34" s="13"/>
      <c r="H34" s="102"/>
      <c r="I34" s="13"/>
      <c r="J34" s="109"/>
    </row>
    <row r="35" spans="1:10" ht="15.75">
      <c r="A35" s="5" t="s">
        <v>82</v>
      </c>
      <c r="B35" s="12" t="s">
        <v>105</v>
      </c>
      <c r="D35" s="13">
        <v>-257889</v>
      </c>
      <c r="E35" s="13"/>
      <c r="F35" s="102">
        <v>-202494</v>
      </c>
      <c r="G35" s="13"/>
      <c r="H35" s="13">
        <v>-257889</v>
      </c>
      <c r="I35" s="13"/>
      <c r="J35" s="102">
        <v>-202494</v>
      </c>
    </row>
    <row r="36" spans="4:10" ht="15.75">
      <c r="D36" s="15"/>
      <c r="E36" s="13"/>
      <c r="F36" s="103"/>
      <c r="G36" s="13"/>
      <c r="H36" s="107"/>
      <c r="I36" s="13"/>
      <c r="J36" s="110"/>
    </row>
    <row r="37" spans="1:10" ht="15.75">
      <c r="A37" s="5" t="s">
        <v>83</v>
      </c>
      <c r="D37" s="13">
        <f>SUM(D33:D36)</f>
        <v>809296</v>
      </c>
      <c r="E37" s="13"/>
      <c r="F37" s="13">
        <f>SUM(F33:F36)</f>
        <v>604819</v>
      </c>
      <c r="G37" s="13"/>
      <c r="H37" s="102">
        <f>SUM(H33:H36)</f>
        <v>809296</v>
      </c>
      <c r="I37" s="13"/>
      <c r="J37" s="102">
        <f>SUM(J33:J36)</f>
        <v>604819</v>
      </c>
    </row>
    <row r="38" spans="4:10" ht="15.75">
      <c r="D38" s="13"/>
      <c r="E38" s="13"/>
      <c r="F38" s="102"/>
      <c r="G38" s="13"/>
      <c r="H38" s="102"/>
      <c r="I38" s="13"/>
      <c r="J38" s="109"/>
    </row>
    <row r="39" spans="1:10" ht="15.75">
      <c r="A39" s="5" t="s">
        <v>84</v>
      </c>
      <c r="D39" s="13">
        <v>0</v>
      </c>
      <c r="E39" s="13"/>
      <c r="F39" s="102">
        <v>0</v>
      </c>
      <c r="G39" s="13"/>
      <c r="H39" s="102">
        <f>+D39</f>
        <v>0</v>
      </c>
      <c r="I39" s="13"/>
      <c r="J39" s="102">
        <v>0</v>
      </c>
    </row>
    <row r="40" spans="4:10" ht="15.75">
      <c r="D40" s="92"/>
      <c r="E40" s="13"/>
      <c r="F40" s="103"/>
      <c r="G40" s="13"/>
      <c r="H40" s="103"/>
      <c r="I40" s="13"/>
      <c r="J40" s="110"/>
    </row>
    <row r="41" spans="1:10" ht="15.75">
      <c r="A41" s="5" t="s">
        <v>85</v>
      </c>
      <c r="D41" s="94">
        <f>SUM(D37:D39)</f>
        <v>809296</v>
      </c>
      <c r="E41" s="13"/>
      <c r="F41" s="94">
        <f>SUM(F37:F39)</f>
        <v>604819</v>
      </c>
      <c r="G41" s="13"/>
      <c r="H41" s="108">
        <f>SUM(H37:H39)</f>
        <v>809296</v>
      </c>
      <c r="I41" s="13"/>
      <c r="J41" s="108">
        <f>SUM(J37:J39)</f>
        <v>604819</v>
      </c>
    </row>
    <row r="42" spans="4:10" ht="15.75">
      <c r="D42" s="92"/>
      <c r="E42" s="13"/>
      <c r="F42" s="103"/>
      <c r="G42" s="13"/>
      <c r="H42" s="103"/>
      <c r="I42" s="13"/>
      <c r="J42" s="110"/>
    </row>
    <row r="43" spans="1:10" ht="19.5" customHeight="1" thickBot="1">
      <c r="A43" s="5" t="s">
        <v>86</v>
      </c>
      <c r="D43" s="134">
        <f>SUM(D41:D41)</f>
        <v>809296</v>
      </c>
      <c r="E43" s="13"/>
      <c r="F43" s="134">
        <f>SUM(F41:F41)</f>
        <v>604819</v>
      </c>
      <c r="G43" s="13"/>
      <c r="H43" s="135">
        <f>SUM(H37:H39)</f>
        <v>809296</v>
      </c>
      <c r="I43" s="13"/>
      <c r="J43" s="135">
        <f>SUM(J37:J39)</f>
        <v>604819</v>
      </c>
    </row>
    <row r="44" spans="4:10" ht="16.5" thickTop="1">
      <c r="D44" s="13"/>
      <c r="E44" s="13"/>
      <c r="F44" s="13"/>
      <c r="G44" s="13"/>
      <c r="H44" s="13"/>
      <c r="I44" s="13"/>
      <c r="J44" s="109"/>
    </row>
    <row r="45" spans="4:10" ht="15.75">
      <c r="D45" s="13"/>
      <c r="E45" s="13"/>
      <c r="F45" s="13"/>
      <c r="G45" s="13"/>
      <c r="H45" s="13"/>
      <c r="I45" s="13"/>
      <c r="J45" s="109"/>
    </row>
    <row r="46" spans="4:10" ht="15.75">
      <c r="D46" s="13"/>
      <c r="E46" s="13"/>
      <c r="F46" s="13"/>
      <c r="G46" s="13"/>
      <c r="H46" s="13"/>
      <c r="I46" s="13"/>
      <c r="J46" s="109"/>
    </row>
    <row r="47" spans="1:10" ht="15.75">
      <c r="A47" s="5" t="s">
        <v>110</v>
      </c>
      <c r="B47" s="12" t="s">
        <v>5</v>
      </c>
      <c r="D47" s="16">
        <f>+D41/120000000*100</f>
        <v>0.6744133333333333</v>
      </c>
      <c r="E47" s="13"/>
      <c r="F47" s="132">
        <f>F41/3000000*100</f>
        <v>20.160633333333333</v>
      </c>
      <c r="G47" s="13"/>
      <c r="H47" s="16">
        <f>+H37/120000000*100</f>
        <v>0.6744133333333333</v>
      </c>
      <c r="I47" s="13"/>
      <c r="J47" s="132">
        <f>J41/3000000*100</f>
        <v>20.160633333333333</v>
      </c>
    </row>
    <row r="48" spans="4:10" ht="15.75">
      <c r="D48" s="95"/>
      <c r="E48" s="95"/>
      <c r="F48" s="111"/>
      <c r="J48" s="111"/>
    </row>
    <row r="49" spans="1:10" ht="15.75">
      <c r="A49" s="5" t="s">
        <v>111</v>
      </c>
      <c r="B49" s="12" t="s">
        <v>6</v>
      </c>
      <c r="D49" s="138">
        <f>+D37/120090000*100</f>
        <v>0.6739079024065284</v>
      </c>
      <c r="E49" s="95"/>
      <c r="F49" s="102" t="s">
        <v>104</v>
      </c>
      <c r="H49" s="138">
        <f>+H37/120090000*100</f>
        <v>0.6739079024065284</v>
      </c>
      <c r="J49" s="102" t="s">
        <v>104</v>
      </c>
    </row>
    <row r="50" spans="4:10" ht="15.75">
      <c r="D50" s="138"/>
      <c r="E50" s="95"/>
      <c r="F50" s="102"/>
      <c r="H50" s="138"/>
      <c r="J50" s="102"/>
    </row>
    <row r="51" spans="4:10" ht="15.75">
      <c r="D51" s="138"/>
      <c r="E51" s="95"/>
      <c r="F51" s="102"/>
      <c r="H51" s="138"/>
      <c r="J51" s="102"/>
    </row>
    <row r="52" spans="1:10" ht="15.75">
      <c r="A52" s="148" t="s">
        <v>129</v>
      </c>
      <c r="B52" s="149"/>
      <c r="C52" s="149"/>
      <c r="D52" s="149"/>
      <c r="E52" s="149"/>
      <c r="F52" s="149"/>
      <c r="G52" s="149"/>
      <c r="H52" s="149"/>
      <c r="I52" s="149"/>
      <c r="J52" s="149"/>
    </row>
    <row r="53" spans="1:10" ht="15.75">
      <c r="A53" s="149"/>
      <c r="B53" s="149"/>
      <c r="C53" s="149"/>
      <c r="D53" s="149"/>
      <c r="E53" s="149"/>
      <c r="F53" s="149"/>
      <c r="G53" s="149"/>
      <c r="H53" s="149"/>
      <c r="I53" s="149"/>
      <c r="J53" s="149"/>
    </row>
    <row r="55" ht="15.75">
      <c r="D55" s="20"/>
    </row>
    <row r="56" ht="15.75">
      <c r="D56" s="21"/>
    </row>
    <row r="57" ht="15.75">
      <c r="D57" s="21"/>
    </row>
    <row r="58" ht="15.75">
      <c r="D58" s="21"/>
    </row>
  </sheetData>
  <mergeCells count="5">
    <mergeCell ref="A52:J53"/>
    <mergeCell ref="D7:F7"/>
    <mergeCell ref="D8:F8"/>
    <mergeCell ref="H7:J7"/>
    <mergeCell ref="H8:J8"/>
  </mergeCells>
  <printOptions/>
  <pageMargins left="0.98" right="0.29" top="0.17" bottom="0.29" header="0.17" footer="0.5"/>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codeName="Sheet2"/>
  <dimension ref="A1:I51"/>
  <sheetViews>
    <sheetView view="pageBreakPreview" zoomScale="75" zoomScaleNormal="75" zoomScaleSheetLayoutView="75" workbookViewId="0" topLeftCell="A1">
      <selection activeCell="D6" sqref="D6"/>
    </sheetView>
  </sheetViews>
  <sheetFormatPr defaultColWidth="9.00390625" defaultRowHeight="14.25"/>
  <cols>
    <col min="1" max="1" width="4.375" style="5" customWidth="1"/>
    <col min="2" max="2" width="32.25390625" style="5" customWidth="1"/>
    <col min="3" max="3" width="6.875" style="12" customWidth="1"/>
    <col min="4" max="4" width="5.50390625" style="12" customWidth="1"/>
    <col min="5" max="5" width="17.125" style="27" customWidth="1"/>
    <col min="6" max="6" width="3.625" style="5" customWidth="1"/>
    <col min="7" max="7" width="16.375" style="5" customWidth="1"/>
    <col min="8" max="8" width="14.00390625" style="5" customWidth="1"/>
    <col min="9" max="9" width="30.00390625" style="5" customWidth="1"/>
    <col min="10" max="16384" width="8.00390625" style="5" customWidth="1"/>
  </cols>
  <sheetData>
    <row r="1" spans="1:8" ht="15.75">
      <c r="A1" s="1" t="s">
        <v>65</v>
      </c>
      <c r="B1" s="22"/>
      <c r="C1" s="22"/>
      <c r="D1" s="22"/>
      <c r="E1" s="22"/>
      <c r="F1" s="22"/>
      <c r="G1" s="22"/>
      <c r="H1" s="22"/>
    </row>
    <row r="2" spans="1:8" ht="15.75">
      <c r="A2" s="153" t="s">
        <v>7</v>
      </c>
      <c r="B2" s="153"/>
      <c r="C2" s="153"/>
      <c r="D2" s="153"/>
      <c r="E2" s="153"/>
      <c r="F2" s="153"/>
      <c r="G2" s="153"/>
      <c r="H2" s="153"/>
    </row>
    <row r="3" spans="1:8" ht="15.75">
      <c r="A3" s="153" t="s">
        <v>117</v>
      </c>
      <c r="B3" s="153"/>
      <c r="C3" s="153"/>
      <c r="D3" s="153"/>
      <c r="E3" s="153"/>
      <c r="F3" s="153"/>
      <c r="G3" s="153"/>
      <c r="H3" s="153"/>
    </row>
    <row r="4" spans="1:8" ht="15.75">
      <c r="A4" s="22"/>
      <c r="B4" s="22"/>
      <c r="C4" s="22"/>
      <c r="D4" s="22"/>
      <c r="E4" s="22"/>
      <c r="F4" s="22"/>
      <c r="G4" s="22"/>
      <c r="H4" s="22"/>
    </row>
    <row r="5" spans="1:8" ht="15.75">
      <c r="A5" s="6"/>
      <c r="B5" s="6"/>
      <c r="C5" s="2"/>
      <c r="D5" s="2"/>
      <c r="E5" s="126" t="s">
        <v>62</v>
      </c>
      <c r="F5" s="98"/>
      <c r="G5" s="126" t="s">
        <v>63</v>
      </c>
      <c r="H5" s="6"/>
    </row>
    <row r="6" spans="1:8" ht="47.25">
      <c r="A6" s="6"/>
      <c r="B6" s="6"/>
      <c r="C6" s="2"/>
      <c r="D6" s="2"/>
      <c r="E6" s="126" t="s">
        <v>136</v>
      </c>
      <c r="F6" s="98"/>
      <c r="G6" s="147" t="s">
        <v>126</v>
      </c>
      <c r="H6" s="6"/>
    </row>
    <row r="7" spans="1:8" ht="15.75">
      <c r="A7" s="6"/>
      <c r="B7" s="6"/>
      <c r="C7" s="10" t="s">
        <v>9</v>
      </c>
      <c r="D7" s="2"/>
      <c r="E7" s="127" t="s">
        <v>116</v>
      </c>
      <c r="F7" s="128"/>
      <c r="G7" s="127" t="s">
        <v>114</v>
      </c>
      <c r="H7" s="6"/>
    </row>
    <row r="8" spans="5:7" ht="15.75">
      <c r="E8" s="129" t="s">
        <v>4</v>
      </c>
      <c r="F8" s="130"/>
      <c r="G8" s="131" t="s">
        <v>4</v>
      </c>
    </row>
    <row r="9" spans="5:7" ht="15.75">
      <c r="E9" s="24"/>
      <c r="F9" s="13"/>
      <c r="G9" s="13"/>
    </row>
    <row r="10" spans="1:8" ht="15.75">
      <c r="A10" s="5" t="s">
        <v>64</v>
      </c>
      <c r="E10" s="24">
        <f>3206998+52500</f>
        <v>3259498</v>
      </c>
      <c r="F10" s="13"/>
      <c r="G10" s="24">
        <v>3074961</v>
      </c>
      <c r="H10" s="93"/>
    </row>
    <row r="11" spans="5:7" ht="15.75">
      <c r="E11" s="24"/>
      <c r="F11" s="13"/>
      <c r="G11" s="14"/>
    </row>
    <row r="12" spans="1:7" ht="15.75">
      <c r="A12" s="5" t="s">
        <v>10</v>
      </c>
      <c r="E12" s="24"/>
      <c r="F12" s="13"/>
      <c r="G12" s="13"/>
    </row>
    <row r="13" spans="2:8" ht="15.75">
      <c r="B13" s="5" t="s">
        <v>11</v>
      </c>
      <c r="E13" s="24">
        <f>3234455+1</f>
        <v>3234456</v>
      </c>
      <c r="F13" s="13"/>
      <c r="G13" s="24">
        <v>2857126</v>
      </c>
      <c r="H13" s="93"/>
    </row>
    <row r="14" spans="2:8" ht="15.75">
      <c r="B14" s="5" t="s">
        <v>89</v>
      </c>
      <c r="E14" s="24">
        <v>5270490</v>
      </c>
      <c r="F14" s="13"/>
      <c r="G14" s="24">
        <v>5152388</v>
      </c>
      <c r="H14" s="93"/>
    </row>
    <row r="15" spans="2:8" ht="15.75">
      <c r="B15" s="5" t="s">
        <v>91</v>
      </c>
      <c r="E15" s="24">
        <v>467863</v>
      </c>
      <c r="F15" s="13"/>
      <c r="G15" s="24">
        <v>105354</v>
      </c>
      <c r="H15" s="93"/>
    </row>
    <row r="16" spans="2:8" ht="15.75">
      <c r="B16" s="5" t="s">
        <v>108</v>
      </c>
      <c r="E16" s="24">
        <v>121341</v>
      </c>
      <c r="F16" s="13"/>
      <c r="G16" s="24">
        <v>62428</v>
      </c>
      <c r="H16" s="93"/>
    </row>
    <row r="17" spans="2:8" ht="15.75">
      <c r="B17" s="5" t="s">
        <v>47</v>
      </c>
      <c r="E17" s="24">
        <v>547455</v>
      </c>
      <c r="F17" s="13"/>
      <c r="G17" s="24">
        <v>1100650</v>
      </c>
      <c r="H17" s="93"/>
    </row>
    <row r="18" spans="2:8" ht="15.75">
      <c r="B18" s="5" t="s">
        <v>46</v>
      </c>
      <c r="C18" s="5"/>
      <c r="D18" s="5"/>
      <c r="E18" s="139">
        <v>7200000</v>
      </c>
      <c r="G18" s="139">
        <v>7200000</v>
      </c>
      <c r="H18" s="93"/>
    </row>
    <row r="19" spans="5:7" ht="15.75">
      <c r="E19" s="25">
        <f>SUM(E13:E18)</f>
        <v>16841605</v>
      </c>
      <c r="F19" s="13"/>
      <c r="G19" s="25">
        <f>SUM(G13:G18)</f>
        <v>16477946</v>
      </c>
    </row>
    <row r="20" spans="5:7" ht="15.75">
      <c r="E20" s="24"/>
      <c r="F20" s="13"/>
      <c r="G20" s="13"/>
    </row>
    <row r="21" spans="1:7" ht="15.75">
      <c r="A21" s="5" t="s">
        <v>12</v>
      </c>
      <c r="E21" s="24"/>
      <c r="F21" s="13"/>
      <c r="G21" s="13"/>
    </row>
    <row r="22" spans="2:8" ht="15.75">
      <c r="B22" s="5" t="s">
        <v>90</v>
      </c>
      <c r="E22" s="24">
        <v>349975</v>
      </c>
      <c r="F22" s="13"/>
      <c r="G22" s="24">
        <v>587355</v>
      </c>
      <c r="H22" s="93"/>
    </row>
    <row r="23" spans="2:8" ht="15.75">
      <c r="B23" s="5" t="s">
        <v>92</v>
      </c>
      <c r="E23" s="24">
        <f>98699+3500</f>
        <v>102199</v>
      </c>
      <c r="F23" s="13"/>
      <c r="G23" s="24">
        <f>260554-100274</f>
        <v>160280</v>
      </c>
      <c r="H23" s="93"/>
    </row>
    <row r="24" spans="2:8" ht="15.75">
      <c r="B24" s="5" t="s">
        <v>14</v>
      </c>
      <c r="C24" s="12" t="s">
        <v>13</v>
      </c>
      <c r="E24" s="24">
        <v>69472</v>
      </c>
      <c r="F24" s="13"/>
      <c r="G24" s="24">
        <v>100274</v>
      </c>
      <c r="H24" s="93"/>
    </row>
    <row r="25" spans="2:8" ht="15.75">
      <c r="B25" s="5" t="s">
        <v>93</v>
      </c>
      <c r="E25" s="24">
        <v>118803</v>
      </c>
      <c r="F25" s="13"/>
      <c r="G25" s="24">
        <v>67000</v>
      </c>
      <c r="H25" s="93"/>
    </row>
    <row r="26" spans="5:7" ht="15.75">
      <c r="E26" s="25">
        <f>SUM(E22:E25)</f>
        <v>640449</v>
      </c>
      <c r="F26" s="13"/>
      <c r="G26" s="25">
        <f>SUM(G22:G25)</f>
        <v>914909</v>
      </c>
    </row>
    <row r="27" spans="5:7" ht="15.75">
      <c r="E27" s="24"/>
      <c r="F27" s="13"/>
      <c r="G27" s="14"/>
    </row>
    <row r="28" spans="1:8" ht="15.75">
      <c r="A28" s="5" t="s">
        <v>15</v>
      </c>
      <c r="E28" s="24">
        <f>E19-E26</f>
        <v>16201156</v>
      </c>
      <c r="F28" s="13"/>
      <c r="G28" s="24">
        <f>G19-G26</f>
        <v>15563037</v>
      </c>
      <c r="H28" s="93"/>
    </row>
    <row r="29" spans="5:7" ht="15.75">
      <c r="E29" s="24"/>
      <c r="F29" s="13"/>
      <c r="G29" s="14"/>
    </row>
    <row r="30" spans="5:7" ht="16.5" thickBot="1">
      <c r="E30" s="26">
        <f>E28+E10</f>
        <v>19460654</v>
      </c>
      <c r="F30" s="13"/>
      <c r="G30" s="26">
        <f>G28+G10</f>
        <v>18637998</v>
      </c>
    </row>
    <row r="31" spans="5:7" ht="16.5" thickTop="1">
      <c r="E31" s="24"/>
      <c r="F31" s="13"/>
      <c r="G31" s="14"/>
    </row>
    <row r="32" spans="1:7" ht="15.75">
      <c r="A32" s="5" t="s">
        <v>97</v>
      </c>
      <c r="E32" s="24"/>
      <c r="F32" s="13"/>
      <c r="G32" s="14"/>
    </row>
    <row r="33" spans="5:7" ht="15.75">
      <c r="E33" s="24"/>
      <c r="F33" s="13"/>
      <c r="G33" s="14"/>
    </row>
    <row r="34" spans="1:7" ht="15.75">
      <c r="A34" s="5" t="s">
        <v>16</v>
      </c>
      <c r="E34" s="24">
        <v>12000000</v>
      </c>
      <c r="F34" s="13"/>
      <c r="G34" s="24">
        <v>12000000</v>
      </c>
    </row>
    <row r="35" spans="1:9" ht="15.75">
      <c r="A35" s="5" t="s">
        <v>17</v>
      </c>
      <c r="E35" s="24">
        <v>955177</v>
      </c>
      <c r="F35" s="13"/>
      <c r="G35" s="24">
        <v>955177</v>
      </c>
      <c r="I35" s="93"/>
    </row>
    <row r="36" spans="1:9" ht="15.75">
      <c r="A36" s="5" t="s">
        <v>118</v>
      </c>
      <c r="E36" s="24">
        <v>9074</v>
      </c>
      <c r="F36" s="13"/>
      <c r="G36" s="24">
        <v>0</v>
      </c>
      <c r="I36" s="93"/>
    </row>
    <row r="37" spans="1:8" ht="15.75">
      <c r="A37" s="5" t="s">
        <v>94</v>
      </c>
      <c r="E37" s="91">
        <v>6103658</v>
      </c>
      <c r="F37" s="13"/>
      <c r="G37" s="91">
        <v>5294362</v>
      </c>
      <c r="H37" s="93"/>
    </row>
    <row r="38" spans="1:7" ht="15.75">
      <c r="A38" s="5" t="s">
        <v>18</v>
      </c>
      <c r="E38" s="24">
        <f>SUM(E34:E37)</f>
        <v>19067909</v>
      </c>
      <c r="F38" s="13"/>
      <c r="G38" s="24">
        <f>SUM(G34:G37)</f>
        <v>18249539</v>
      </c>
    </row>
    <row r="39" spans="5:7" ht="15.75">
      <c r="E39" s="24"/>
      <c r="F39" s="13"/>
      <c r="G39" s="14"/>
    </row>
    <row r="40" spans="1:7" ht="15.75">
      <c r="A40" s="5" t="s">
        <v>96</v>
      </c>
      <c r="E40" s="24"/>
      <c r="F40" s="13"/>
      <c r="G40" s="14"/>
    </row>
    <row r="41" spans="2:8" ht="15.75">
      <c r="B41" s="5" t="s">
        <v>14</v>
      </c>
      <c r="C41" s="12" t="s">
        <v>13</v>
      </c>
      <c r="E41" s="24">
        <v>204745</v>
      </c>
      <c r="F41" s="13"/>
      <c r="G41" s="24">
        <v>200459</v>
      </c>
      <c r="H41" s="93"/>
    </row>
    <row r="42" spans="2:7" ht="15.75">
      <c r="B42" s="5" t="s">
        <v>95</v>
      </c>
      <c r="E42" s="24">
        <v>188000</v>
      </c>
      <c r="F42" s="13"/>
      <c r="G42" s="24">
        <v>188000</v>
      </c>
    </row>
    <row r="43" spans="5:7" ht="16.5" thickBot="1">
      <c r="E43" s="26">
        <f>SUM(E38:E42)</f>
        <v>19460654</v>
      </c>
      <c r="F43" s="13"/>
      <c r="G43" s="26">
        <f>SUM(G38:G42)</f>
        <v>18637998</v>
      </c>
    </row>
    <row r="44" spans="5:7" ht="16.5" thickTop="1">
      <c r="E44" s="24"/>
      <c r="F44" s="13"/>
      <c r="G44" s="14"/>
    </row>
    <row r="45" spans="1:7" ht="15.75">
      <c r="A45" s="5" t="s">
        <v>113</v>
      </c>
      <c r="E45" s="17">
        <f>ROUND(E38/120000000*100,2)</f>
        <v>15.89</v>
      </c>
      <c r="F45" s="16"/>
      <c r="G45" s="17">
        <f>ROUND(G38/120000000*100,2)</f>
        <v>15.21</v>
      </c>
    </row>
    <row r="46" spans="5:7" ht="15.75">
      <c r="E46" s="17"/>
      <c r="F46" s="16"/>
      <c r="G46" s="17"/>
    </row>
    <row r="47" spans="1:7" ht="15.75">
      <c r="A47" s="155" t="s">
        <v>130</v>
      </c>
      <c r="B47" s="154"/>
      <c r="C47" s="154"/>
      <c r="D47" s="154"/>
      <c r="E47" s="154"/>
      <c r="F47" s="154"/>
      <c r="G47" s="154"/>
    </row>
    <row r="48" spans="1:7" ht="15.75">
      <c r="A48" s="154"/>
      <c r="B48" s="154"/>
      <c r="C48" s="154"/>
      <c r="D48" s="154"/>
      <c r="E48" s="154"/>
      <c r="F48" s="154"/>
      <c r="G48" s="154"/>
    </row>
    <row r="49" spans="1:7" ht="15.75">
      <c r="A49" s="154"/>
      <c r="B49" s="154"/>
      <c r="C49" s="154"/>
      <c r="D49" s="154"/>
      <c r="E49" s="154"/>
      <c r="F49" s="154"/>
      <c r="G49" s="154"/>
    </row>
    <row r="50" spans="6:7" ht="15.75">
      <c r="F50" s="28"/>
      <c r="G50" s="28"/>
    </row>
    <row r="51" ht="15.75">
      <c r="A51" s="19"/>
    </row>
  </sheetData>
  <mergeCells count="3">
    <mergeCell ref="A2:H2"/>
    <mergeCell ref="A3:H3"/>
    <mergeCell ref="A47:G49"/>
  </mergeCells>
  <printOptions/>
  <pageMargins left="0.94" right="0.35" top="0.17" bottom="0.17" header="0.17" footer="0.17"/>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codeName="Sheet3"/>
  <dimension ref="A1:Q37"/>
  <sheetViews>
    <sheetView view="pageBreakPreview" zoomScale="75" zoomScaleNormal="75" zoomScaleSheetLayoutView="75" workbookViewId="0" topLeftCell="A1">
      <selection activeCell="B29" sqref="B29"/>
    </sheetView>
  </sheetViews>
  <sheetFormatPr defaultColWidth="9.00390625" defaultRowHeight="14.25"/>
  <cols>
    <col min="1" max="1" width="30.875" style="27" customWidth="1"/>
    <col min="2" max="2" width="16.125" style="27" customWidth="1"/>
    <col min="3" max="3" width="2.875" style="27" customWidth="1"/>
    <col min="4" max="4" width="15.375" style="27" customWidth="1"/>
    <col min="5" max="5" width="3.00390625" style="27" customWidth="1"/>
    <col min="6" max="6" width="12.125" style="27" hidden="1" customWidth="1"/>
    <col min="7" max="7" width="4.125" style="27" hidden="1" customWidth="1"/>
    <col min="8" max="8" width="14.75390625" style="27" hidden="1" customWidth="1"/>
    <col min="9" max="9" width="4.125" style="27" hidden="1" customWidth="1"/>
    <col min="10" max="10" width="14.75390625" style="27" customWidth="1"/>
    <col min="11" max="11" width="2.375" style="27" customWidth="1"/>
    <col min="12" max="12" width="14.75390625" style="27" customWidth="1"/>
    <col min="13" max="13" width="2.25390625" style="27" customWidth="1"/>
    <col min="14" max="14" width="13.625" style="73" customWidth="1"/>
    <col min="15" max="15" width="4.00390625" style="27" customWidth="1"/>
    <col min="16" max="16" width="14.00390625" style="27" customWidth="1"/>
    <col min="17" max="17" width="8.625" style="27" bestFit="1" customWidth="1"/>
    <col min="18" max="16384" width="8.00390625" style="27" customWidth="1"/>
  </cols>
  <sheetData>
    <row r="1" spans="1:15" ht="15.75">
      <c r="A1" s="1" t="s">
        <v>65</v>
      </c>
      <c r="B1" s="70"/>
      <c r="C1" s="70"/>
      <c r="D1" s="70"/>
      <c r="E1" s="70"/>
      <c r="F1" s="70"/>
      <c r="G1" s="70"/>
      <c r="H1" s="70"/>
      <c r="I1" s="70"/>
      <c r="J1" s="70"/>
      <c r="K1" s="70"/>
      <c r="L1" s="70"/>
      <c r="M1" s="70"/>
      <c r="N1" s="71"/>
      <c r="O1" s="70"/>
    </row>
    <row r="2" spans="1:15" ht="15.75">
      <c r="A2" s="72" t="s">
        <v>48</v>
      </c>
      <c r="B2" s="70"/>
      <c r="C2" s="70"/>
      <c r="D2" s="70"/>
      <c r="E2" s="70"/>
      <c r="F2" s="70"/>
      <c r="G2" s="70"/>
      <c r="H2" s="70"/>
      <c r="I2" s="70"/>
      <c r="J2" s="70"/>
      <c r="K2" s="70"/>
      <c r="L2" s="70"/>
      <c r="M2" s="70"/>
      <c r="N2" s="71"/>
      <c r="O2" s="70"/>
    </row>
    <row r="3" spans="1:15" ht="15.75">
      <c r="A3" s="156" t="s">
        <v>128</v>
      </c>
      <c r="B3" s="156"/>
      <c r="C3" s="156"/>
      <c r="D3" s="156"/>
      <c r="E3" s="156"/>
      <c r="F3" s="156"/>
      <c r="G3" s="156"/>
      <c r="H3" s="156"/>
      <c r="I3" s="156"/>
      <c r="J3" s="156"/>
      <c r="K3" s="156"/>
      <c r="L3" s="156"/>
      <c r="M3" s="156"/>
      <c r="N3" s="156"/>
      <c r="O3" s="156"/>
    </row>
    <row r="4" spans="6:8" ht="15.75">
      <c r="F4" s="23" t="s">
        <v>49</v>
      </c>
      <c r="H4" s="23"/>
    </row>
    <row r="5" spans="6:8" ht="15.75">
      <c r="F5" s="23" t="s">
        <v>50</v>
      </c>
      <c r="H5" s="23" t="s">
        <v>51</v>
      </c>
    </row>
    <row r="6" spans="2:14" ht="15.75">
      <c r="B6" s="99" t="s">
        <v>52</v>
      </c>
      <c r="C6" s="99"/>
      <c r="D6" s="99" t="s">
        <v>101</v>
      </c>
      <c r="E6" s="99"/>
      <c r="F6" s="99" t="s">
        <v>53</v>
      </c>
      <c r="G6" s="99"/>
      <c r="H6" s="99" t="s">
        <v>54</v>
      </c>
      <c r="I6" s="99"/>
      <c r="J6" s="99" t="s">
        <v>52</v>
      </c>
      <c r="K6" s="99"/>
      <c r="L6" s="99" t="s">
        <v>123</v>
      </c>
      <c r="M6" s="99"/>
      <c r="N6" s="124"/>
    </row>
    <row r="7" spans="2:14" ht="15.75">
      <c r="B7" s="101" t="s">
        <v>55</v>
      </c>
      <c r="C7" s="99"/>
      <c r="D7" s="101" t="s">
        <v>56</v>
      </c>
      <c r="E7" s="99"/>
      <c r="F7" s="101" t="s">
        <v>51</v>
      </c>
      <c r="G7" s="99"/>
      <c r="H7" s="101" t="s">
        <v>57</v>
      </c>
      <c r="I7" s="99"/>
      <c r="J7" s="101" t="s">
        <v>58</v>
      </c>
      <c r="K7" s="129"/>
      <c r="L7" s="133" t="s">
        <v>124</v>
      </c>
      <c r="M7" s="99"/>
      <c r="N7" s="125" t="s">
        <v>59</v>
      </c>
    </row>
    <row r="8" spans="2:14" ht="15.75">
      <c r="B8" s="99" t="s">
        <v>4</v>
      </c>
      <c r="C8" s="99"/>
      <c r="D8" s="99" t="s">
        <v>4</v>
      </c>
      <c r="E8" s="99"/>
      <c r="F8" s="99" t="s">
        <v>4</v>
      </c>
      <c r="G8" s="99"/>
      <c r="H8" s="99" t="s">
        <v>4</v>
      </c>
      <c r="I8" s="99"/>
      <c r="J8" s="99"/>
      <c r="K8" s="99"/>
      <c r="L8" s="99"/>
      <c r="M8" s="99"/>
      <c r="N8" s="124" t="s">
        <v>4</v>
      </c>
    </row>
    <row r="9" spans="2:17" ht="15.75">
      <c r="B9" s="74"/>
      <c r="D9" s="74"/>
      <c r="N9" s="75"/>
      <c r="Q9" s="24"/>
    </row>
    <row r="10" spans="1:17" ht="15.75">
      <c r="A10" s="20" t="s">
        <v>120</v>
      </c>
      <c r="B10" s="83">
        <v>3000000</v>
      </c>
      <c r="C10" s="77"/>
      <c r="D10" s="83">
        <f>1903565+2169850</f>
        <v>4073415</v>
      </c>
      <c r="E10" s="143"/>
      <c r="F10" s="143">
        <v>0</v>
      </c>
      <c r="G10" s="143"/>
      <c r="H10" s="83">
        <v>0</v>
      </c>
      <c r="I10" s="143"/>
      <c r="J10" s="143">
        <v>0</v>
      </c>
      <c r="K10" s="143"/>
      <c r="L10" s="143">
        <v>0</v>
      </c>
      <c r="M10" s="143"/>
      <c r="N10" s="83">
        <f>B10+D10+F10+H10+J10+L10</f>
        <v>7073415</v>
      </c>
      <c r="Q10" s="24"/>
    </row>
    <row r="11" spans="2:17" ht="15.75">
      <c r="B11" s="143"/>
      <c r="C11" s="77"/>
      <c r="D11" s="143"/>
      <c r="E11" s="143"/>
      <c r="F11" s="143"/>
      <c r="G11" s="143"/>
      <c r="H11" s="143"/>
      <c r="I11" s="143"/>
      <c r="J11" s="143"/>
      <c r="K11" s="143"/>
      <c r="L11" s="143"/>
      <c r="M11" s="143"/>
      <c r="N11" s="143"/>
      <c r="Q11" s="24"/>
    </row>
    <row r="12" spans="1:17" ht="15.75">
      <c r="A12" s="27" t="s">
        <v>60</v>
      </c>
      <c r="B12" s="143">
        <v>0</v>
      </c>
      <c r="C12" s="77"/>
      <c r="D12" s="143">
        <v>604819</v>
      </c>
      <c r="E12" s="143"/>
      <c r="F12" s="143">
        <v>0</v>
      </c>
      <c r="G12" s="143"/>
      <c r="H12" s="143">
        <v>0</v>
      </c>
      <c r="I12" s="143"/>
      <c r="J12" s="143">
        <v>0</v>
      </c>
      <c r="K12" s="143"/>
      <c r="L12" s="143">
        <v>0</v>
      </c>
      <c r="M12" s="143"/>
      <c r="N12" s="83">
        <f>B12+D12+F12+H12+J12+L12</f>
        <v>604819</v>
      </c>
      <c r="Q12" s="24"/>
    </row>
    <row r="13" spans="2:17" ht="15.75">
      <c r="B13" s="143"/>
      <c r="C13" s="77"/>
      <c r="D13" s="143"/>
      <c r="E13" s="143"/>
      <c r="F13" s="143"/>
      <c r="G13" s="143"/>
      <c r="H13" s="143"/>
      <c r="I13" s="143"/>
      <c r="J13" s="143"/>
      <c r="K13" s="143"/>
      <c r="L13" s="143"/>
      <c r="M13" s="143"/>
      <c r="N13" s="83"/>
      <c r="Q13" s="24"/>
    </row>
    <row r="14" spans="1:17" ht="15.75">
      <c r="A14" s="27" t="s">
        <v>61</v>
      </c>
      <c r="B14" s="143">
        <v>0</v>
      </c>
      <c r="C14" s="77"/>
      <c r="D14" s="143">
        <v>0</v>
      </c>
      <c r="E14" s="143"/>
      <c r="F14" s="143">
        <v>0</v>
      </c>
      <c r="G14" s="143"/>
      <c r="H14" s="143">
        <v>0</v>
      </c>
      <c r="I14" s="143"/>
      <c r="J14" s="143">
        <v>0</v>
      </c>
      <c r="K14" s="143"/>
      <c r="L14" s="143">
        <v>0</v>
      </c>
      <c r="M14" s="143"/>
      <c r="N14" s="83">
        <f>B14+D14+F14+H14+J14+L14</f>
        <v>0</v>
      </c>
      <c r="Q14" s="24"/>
    </row>
    <row r="15" spans="2:17" ht="15.75">
      <c r="B15" s="143"/>
      <c r="C15" s="77"/>
      <c r="D15" s="143"/>
      <c r="E15" s="143"/>
      <c r="F15" s="143"/>
      <c r="G15" s="143"/>
      <c r="H15" s="143"/>
      <c r="I15" s="143"/>
      <c r="J15" s="143"/>
      <c r="K15" s="143"/>
      <c r="L15" s="137"/>
      <c r="M15" s="143"/>
      <c r="N15" s="143"/>
      <c r="Q15" s="24"/>
    </row>
    <row r="16" spans="1:17" ht="15.75">
      <c r="A16" s="20" t="s">
        <v>131</v>
      </c>
      <c r="B16" s="144">
        <f>SUM(B10:B12)</f>
        <v>3000000</v>
      </c>
      <c r="C16" s="76"/>
      <c r="D16" s="144">
        <f>SUM(D10:D13)</f>
        <v>4678234</v>
      </c>
      <c r="E16" s="83"/>
      <c r="F16" s="145">
        <f>SUM(F10:F14)</f>
        <v>0</v>
      </c>
      <c r="G16" s="83"/>
      <c r="H16" s="145">
        <f>SUM(H10:H14)</f>
        <v>0</v>
      </c>
      <c r="I16" s="83"/>
      <c r="J16" s="146">
        <f>SUM(J9:J15)</f>
        <v>0</v>
      </c>
      <c r="K16" s="83"/>
      <c r="L16" s="146">
        <f>SUM(L9:L15)</f>
        <v>0</v>
      </c>
      <c r="M16" s="83"/>
      <c r="N16" s="144">
        <f>SUM(N10:N14)</f>
        <v>7678234</v>
      </c>
      <c r="P16" s="79">
        <f>+N16-18249539</f>
        <v>-10571305</v>
      </c>
      <c r="Q16" s="24"/>
    </row>
    <row r="17" spans="2:17" ht="15.75">
      <c r="B17" s="83"/>
      <c r="C17" s="82"/>
      <c r="D17" s="82"/>
      <c r="E17" s="82"/>
      <c r="F17" s="82"/>
      <c r="G17" s="82"/>
      <c r="H17" s="82"/>
      <c r="I17" s="82"/>
      <c r="J17" s="82"/>
      <c r="K17" s="82"/>
      <c r="L17" s="82"/>
      <c r="M17" s="82"/>
      <c r="N17" s="24"/>
      <c r="O17" s="82"/>
      <c r="Q17" s="24"/>
    </row>
    <row r="18" spans="1:17" ht="15.75">
      <c r="A18" s="20" t="s">
        <v>132</v>
      </c>
      <c r="B18" s="83">
        <v>12000000</v>
      </c>
      <c r="C18" s="82"/>
      <c r="D18" s="83">
        <v>5294362</v>
      </c>
      <c r="E18" s="82"/>
      <c r="F18" s="82"/>
      <c r="G18" s="82"/>
      <c r="H18" s="82"/>
      <c r="I18" s="82"/>
      <c r="J18" s="83">
        <v>955177</v>
      </c>
      <c r="K18" s="82"/>
      <c r="L18" s="142">
        <v>0</v>
      </c>
      <c r="M18" s="82"/>
      <c r="N18" s="24">
        <f>SUM(B18:L18)</f>
        <v>18249539</v>
      </c>
      <c r="O18" s="82"/>
      <c r="Q18" s="24"/>
    </row>
    <row r="19" spans="2:17" ht="15.75">
      <c r="B19" s="83"/>
      <c r="C19" s="83"/>
      <c r="D19" s="83"/>
      <c r="E19" s="83"/>
      <c r="F19" s="83"/>
      <c r="G19" s="83"/>
      <c r="H19" s="83"/>
      <c r="I19" s="83"/>
      <c r="J19" s="83"/>
      <c r="K19" s="83"/>
      <c r="L19" s="83"/>
      <c r="M19" s="82"/>
      <c r="N19" s="78"/>
      <c r="O19" s="82"/>
      <c r="Q19" s="24"/>
    </row>
    <row r="20" spans="1:17" ht="15.75">
      <c r="A20" s="27" t="s">
        <v>122</v>
      </c>
      <c r="B20" s="136">
        <v>0</v>
      </c>
      <c r="C20" s="83"/>
      <c r="D20" s="83">
        <v>0</v>
      </c>
      <c r="E20" s="83"/>
      <c r="F20" s="83"/>
      <c r="G20" s="83"/>
      <c r="H20" s="83"/>
      <c r="I20" s="83"/>
      <c r="J20" s="83">
        <v>0</v>
      </c>
      <c r="K20" s="83"/>
      <c r="L20" s="83">
        <v>9074</v>
      </c>
      <c r="M20" s="82"/>
      <c r="N20" s="78">
        <f>B20+D20+F20+H20+J20+L20</f>
        <v>9074</v>
      </c>
      <c r="O20" s="82"/>
      <c r="Q20" s="24"/>
    </row>
    <row r="21" spans="2:17" ht="15.75">
      <c r="B21" s="136"/>
      <c r="C21" s="83"/>
      <c r="D21" s="83"/>
      <c r="E21" s="83"/>
      <c r="F21" s="83"/>
      <c r="G21" s="83"/>
      <c r="H21" s="83"/>
      <c r="I21" s="83"/>
      <c r="J21" s="83"/>
      <c r="K21" s="83"/>
      <c r="L21" s="83"/>
      <c r="M21" s="82"/>
      <c r="N21" s="78"/>
      <c r="O21" s="82"/>
      <c r="Q21" s="24"/>
    </row>
    <row r="22" spans="1:17" ht="15.75">
      <c r="A22" s="27" t="s">
        <v>109</v>
      </c>
      <c r="B22" s="136">
        <v>0</v>
      </c>
      <c r="C22" s="83"/>
      <c r="D22" s="83">
        <v>0</v>
      </c>
      <c r="E22" s="83"/>
      <c r="F22" s="83"/>
      <c r="G22" s="83"/>
      <c r="H22" s="83"/>
      <c r="I22" s="83"/>
      <c r="J22" s="83">
        <v>0</v>
      </c>
      <c r="K22" s="83"/>
      <c r="L22" s="83">
        <v>0</v>
      </c>
      <c r="M22" s="82"/>
      <c r="N22" s="78">
        <f>B22+D22+F22+H22+J22+L22</f>
        <v>0</v>
      </c>
      <c r="O22" s="82"/>
      <c r="Q22" s="24"/>
    </row>
    <row r="23" spans="2:17" ht="15.75">
      <c r="B23" s="82"/>
      <c r="C23" s="82"/>
      <c r="D23" s="82"/>
      <c r="E23" s="82"/>
      <c r="F23" s="82"/>
      <c r="G23" s="82"/>
      <c r="H23" s="82"/>
      <c r="I23" s="82"/>
      <c r="J23" s="82"/>
      <c r="K23" s="82"/>
      <c r="L23" s="82"/>
      <c r="M23" s="82"/>
      <c r="N23" s="24"/>
      <c r="O23" s="82"/>
      <c r="Q23" s="24"/>
    </row>
    <row r="24" spans="1:17" ht="15.75">
      <c r="A24" s="27" t="s">
        <v>60</v>
      </c>
      <c r="B24" s="80">
        <v>0</v>
      </c>
      <c r="C24" s="77"/>
      <c r="D24" s="79">
        <f>+'IS'!H43</f>
        <v>809296</v>
      </c>
      <c r="E24" s="79"/>
      <c r="F24" s="79">
        <v>0</v>
      </c>
      <c r="G24" s="79"/>
      <c r="H24" s="79">
        <v>0</v>
      </c>
      <c r="I24" s="79"/>
      <c r="J24" s="79">
        <v>0</v>
      </c>
      <c r="K24" s="79"/>
      <c r="L24" s="79">
        <v>0</v>
      </c>
      <c r="M24" s="79"/>
      <c r="N24" s="78">
        <f>B24+D24+F24+H24+J24+L24</f>
        <v>809296</v>
      </c>
      <c r="Q24" s="24"/>
    </row>
    <row r="25" spans="2:17" ht="15.75">
      <c r="B25" s="80"/>
      <c r="C25" s="77"/>
      <c r="D25" s="79"/>
      <c r="E25" s="79"/>
      <c r="F25" s="79"/>
      <c r="G25" s="79"/>
      <c r="H25" s="79"/>
      <c r="I25" s="79"/>
      <c r="J25" s="79"/>
      <c r="K25" s="79"/>
      <c r="L25" s="79"/>
      <c r="M25" s="79"/>
      <c r="N25" s="78"/>
      <c r="Q25" s="24"/>
    </row>
    <row r="26" spans="1:17" ht="15.75">
      <c r="A26" s="27" t="s">
        <v>61</v>
      </c>
      <c r="B26" s="80">
        <v>0</v>
      </c>
      <c r="C26" s="77"/>
      <c r="D26" s="79">
        <v>0</v>
      </c>
      <c r="E26" s="79"/>
      <c r="F26" s="79">
        <v>0</v>
      </c>
      <c r="G26" s="79"/>
      <c r="H26" s="79">
        <v>0</v>
      </c>
      <c r="I26" s="79"/>
      <c r="J26" s="79">
        <v>0</v>
      </c>
      <c r="K26" s="79"/>
      <c r="L26" s="79">
        <v>0</v>
      </c>
      <c r="M26" s="79"/>
      <c r="N26" s="78">
        <f>B26+D26+F26+H26+J26+L26</f>
        <v>0</v>
      </c>
      <c r="Q26" s="24"/>
    </row>
    <row r="27" spans="4:17" ht="15.75">
      <c r="D27" s="79"/>
      <c r="F27" s="79"/>
      <c r="Q27" s="24"/>
    </row>
    <row r="28" spans="1:17" ht="16.5" thickBot="1">
      <c r="A28" s="20" t="s">
        <v>121</v>
      </c>
      <c r="B28" s="84">
        <f>SUM(B16:B26)</f>
        <v>15000000</v>
      </c>
      <c r="C28" s="76"/>
      <c r="D28" s="84">
        <f>SUM(D18:D27)</f>
        <v>6103658</v>
      </c>
      <c r="E28" s="76"/>
      <c r="F28" s="85">
        <f>SUM(F16:F26)</f>
        <v>0</v>
      </c>
      <c r="G28" s="76"/>
      <c r="H28" s="84">
        <f>SUM(H16:H26)</f>
        <v>0</v>
      </c>
      <c r="I28" s="76"/>
      <c r="J28" s="84">
        <f>SUM(J16:J26)</f>
        <v>955177</v>
      </c>
      <c r="K28" s="81"/>
      <c r="L28" s="84">
        <f>SUM(L16:L26)</f>
        <v>9074</v>
      </c>
      <c r="M28" s="81"/>
      <c r="N28" s="84">
        <f>SUM(N18:N26)</f>
        <v>19067909</v>
      </c>
      <c r="Q28" s="24"/>
    </row>
    <row r="29" spans="4:17" ht="16.5" thickTop="1">
      <c r="D29" s="79"/>
      <c r="F29" s="79"/>
      <c r="Q29" s="24"/>
    </row>
    <row r="30" spans="1:17" ht="15.75">
      <c r="A30" s="155" t="s">
        <v>133</v>
      </c>
      <c r="B30" s="154"/>
      <c r="C30" s="154"/>
      <c r="D30" s="154"/>
      <c r="E30" s="154"/>
      <c r="F30" s="154"/>
      <c r="G30" s="154"/>
      <c r="H30" s="154"/>
      <c r="I30" s="154"/>
      <c r="J30" s="154"/>
      <c r="K30" s="154"/>
      <c r="L30" s="154"/>
      <c r="M30" s="154"/>
      <c r="N30" s="154"/>
      <c r="Q30" s="24"/>
    </row>
    <row r="31" spans="1:14" ht="15.75">
      <c r="A31" s="154"/>
      <c r="B31" s="154"/>
      <c r="C31" s="154"/>
      <c r="D31" s="154"/>
      <c r="E31" s="154"/>
      <c r="F31" s="154"/>
      <c r="G31" s="154"/>
      <c r="H31" s="154"/>
      <c r="I31" s="154"/>
      <c r="J31" s="154"/>
      <c r="K31" s="154"/>
      <c r="L31" s="154"/>
      <c r="M31" s="154"/>
      <c r="N31" s="154"/>
    </row>
    <row r="35" spans="1:15" ht="15.75">
      <c r="A35" s="148"/>
      <c r="B35" s="157"/>
      <c r="C35" s="157"/>
      <c r="D35" s="157"/>
      <c r="E35" s="157"/>
      <c r="F35" s="157"/>
      <c r="G35" s="157"/>
      <c r="H35" s="157"/>
      <c r="I35" s="157"/>
      <c r="J35" s="158"/>
      <c r="K35" s="158"/>
      <c r="L35" s="158"/>
      <c r="M35" s="158"/>
      <c r="N35" s="158"/>
      <c r="O35" s="158"/>
    </row>
    <row r="36" spans="1:15" ht="15.75">
      <c r="A36" s="157"/>
      <c r="B36" s="157"/>
      <c r="C36" s="157"/>
      <c r="D36" s="157"/>
      <c r="E36" s="157"/>
      <c r="F36" s="157"/>
      <c r="G36" s="157"/>
      <c r="H36" s="157"/>
      <c r="I36" s="157"/>
      <c r="J36" s="158"/>
      <c r="K36" s="158"/>
      <c r="L36" s="158"/>
      <c r="M36" s="158"/>
      <c r="N36" s="158"/>
      <c r="O36" s="158"/>
    </row>
    <row r="37" spans="1:15" ht="15.75">
      <c r="A37" s="157"/>
      <c r="B37" s="157"/>
      <c r="C37" s="157"/>
      <c r="D37" s="157"/>
      <c r="E37" s="157"/>
      <c r="F37" s="157"/>
      <c r="G37" s="157"/>
      <c r="H37" s="157"/>
      <c r="I37" s="157"/>
      <c r="J37" s="158"/>
      <c r="K37" s="158"/>
      <c r="L37" s="158"/>
      <c r="M37" s="158"/>
      <c r="N37" s="158"/>
      <c r="O37" s="158"/>
    </row>
  </sheetData>
  <mergeCells count="3">
    <mergeCell ref="A3:O3"/>
    <mergeCell ref="A35:O37"/>
    <mergeCell ref="A30:N31"/>
  </mergeCells>
  <printOptions/>
  <pageMargins left="0.95" right="0.17" top="0.35" bottom="0.19" header="0.95" footer="0.5"/>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codeName="Sheet4"/>
  <dimension ref="A1:O69"/>
  <sheetViews>
    <sheetView tabSelected="1" view="pageBreakPreview" zoomScale="75" zoomScaleNormal="75" zoomScaleSheetLayoutView="75" workbookViewId="0" topLeftCell="A42">
      <selection activeCell="B27" sqref="B27"/>
    </sheetView>
  </sheetViews>
  <sheetFormatPr defaultColWidth="9.00390625" defaultRowHeight="14.25"/>
  <cols>
    <col min="1" max="1" width="3.00390625" style="31" customWidth="1"/>
    <col min="2" max="2" width="57.375" style="43" customWidth="1"/>
    <col min="3" max="3" width="18.875" style="68" customWidth="1"/>
    <col min="4" max="4" width="3.75390625" style="69" customWidth="1"/>
    <col min="5" max="5" width="16.50390625" style="68" customWidth="1"/>
    <col min="6" max="6" width="4.00390625" style="43" customWidth="1"/>
    <col min="7" max="7" width="8.00390625" style="43" hidden="1" customWidth="1"/>
    <col min="8" max="8" width="4.625" style="43" hidden="1" customWidth="1"/>
    <col min="9" max="9" width="11.125" style="43" hidden="1" customWidth="1"/>
    <col min="10" max="10" width="10.25390625" style="43" hidden="1" customWidth="1"/>
    <col min="11" max="11" width="8.00390625" style="43" hidden="1" customWidth="1"/>
    <col min="12" max="200" width="8.00390625" style="43" customWidth="1"/>
    <col min="201" max="16384" width="8.00390625" style="31" customWidth="1"/>
  </cols>
  <sheetData>
    <row r="1" spans="1:5" ht="15.75">
      <c r="A1" s="29"/>
      <c r="B1" s="1" t="s">
        <v>65</v>
      </c>
      <c r="C1" s="30"/>
      <c r="D1" s="30"/>
      <c r="E1" s="30"/>
    </row>
    <row r="2" spans="1:5" ht="15.75">
      <c r="A2" s="29"/>
      <c r="B2" s="32" t="s">
        <v>19</v>
      </c>
      <c r="C2" s="30"/>
      <c r="D2" s="30"/>
      <c r="E2" s="30"/>
    </row>
    <row r="3" spans="1:5" ht="15.75">
      <c r="A3" s="29"/>
      <c r="B3" s="32" t="s">
        <v>128</v>
      </c>
      <c r="C3" s="31"/>
      <c r="D3" s="31"/>
      <c r="E3" s="31"/>
    </row>
    <row r="4" spans="1:5" ht="15.75">
      <c r="A4" s="29"/>
      <c r="B4" s="32"/>
      <c r="C4" s="11"/>
      <c r="D4" s="33"/>
      <c r="E4" s="86"/>
    </row>
    <row r="5" spans="1:5" ht="15.75">
      <c r="A5" s="29"/>
      <c r="B5" s="32"/>
      <c r="C5" s="105" t="s">
        <v>1</v>
      </c>
      <c r="D5" s="118"/>
      <c r="E5" s="119" t="s">
        <v>20</v>
      </c>
    </row>
    <row r="6" spans="1:5" ht="15.75">
      <c r="A6" s="29"/>
      <c r="B6" s="34"/>
      <c r="C6" s="105" t="s">
        <v>21</v>
      </c>
      <c r="D6" s="118"/>
      <c r="E6" s="119" t="s">
        <v>22</v>
      </c>
    </row>
    <row r="7" spans="1:5" ht="15.75">
      <c r="A7" s="29"/>
      <c r="B7" s="34"/>
      <c r="C7" s="105" t="s">
        <v>8</v>
      </c>
      <c r="D7" s="118"/>
      <c r="E7" s="105" t="s">
        <v>135</v>
      </c>
    </row>
    <row r="8" spans="1:5" ht="15.75">
      <c r="A8" s="29"/>
      <c r="B8" s="35"/>
      <c r="C8" s="120" t="s">
        <v>116</v>
      </c>
      <c r="D8" s="121"/>
      <c r="E8" s="122" t="s">
        <v>125</v>
      </c>
    </row>
    <row r="9" spans="1:5" ht="15.75">
      <c r="A9" s="29"/>
      <c r="B9" s="36"/>
      <c r="C9" s="123" t="s">
        <v>4</v>
      </c>
      <c r="D9" s="123"/>
      <c r="E9" s="123" t="s">
        <v>4</v>
      </c>
    </row>
    <row r="10" spans="1:5" ht="15.75">
      <c r="A10" s="29"/>
      <c r="B10" s="32" t="s">
        <v>23</v>
      </c>
      <c r="C10" s="37"/>
      <c r="D10" s="37"/>
      <c r="E10" s="38"/>
    </row>
    <row r="11" spans="1:5" ht="15.75">
      <c r="A11" s="29"/>
      <c r="B11" s="39" t="s">
        <v>81</v>
      </c>
      <c r="C11" s="41">
        <v>1067185</v>
      </c>
      <c r="D11" s="40"/>
      <c r="E11" s="116">
        <v>807313</v>
      </c>
    </row>
    <row r="12" spans="1:5" ht="15.75">
      <c r="A12" s="29"/>
      <c r="B12" s="39"/>
      <c r="C12" s="40">
        <f>SUM(C11:C11)</f>
        <v>1067185</v>
      </c>
      <c r="D12" s="40"/>
      <c r="E12" s="40">
        <f>SUM(E11:E11)</f>
        <v>807313</v>
      </c>
    </row>
    <row r="13" spans="1:5" ht="15.75">
      <c r="A13" s="29"/>
      <c r="B13" s="39"/>
      <c r="C13" s="40"/>
      <c r="D13" s="40"/>
      <c r="E13" s="40"/>
    </row>
    <row r="14" spans="1:5" ht="15.75">
      <c r="A14" s="29"/>
      <c r="B14" s="39" t="s">
        <v>24</v>
      </c>
      <c r="C14" s="40"/>
      <c r="D14" s="40"/>
      <c r="E14" s="40"/>
    </row>
    <row r="15" spans="1:5" ht="15.75">
      <c r="A15" s="29"/>
      <c r="B15" s="39" t="s">
        <v>70</v>
      </c>
      <c r="C15" s="42">
        <v>81585</v>
      </c>
      <c r="D15" s="42"/>
      <c r="E15" s="115">
        <v>59736</v>
      </c>
    </row>
    <row r="16" spans="1:5" ht="15.75">
      <c r="A16" s="29"/>
      <c r="B16" s="39" t="s">
        <v>25</v>
      </c>
      <c r="C16" s="42">
        <v>3223</v>
      </c>
      <c r="D16" s="42"/>
      <c r="E16" s="115">
        <v>4622</v>
      </c>
    </row>
    <row r="17" spans="1:5" ht="15.75">
      <c r="A17" s="29"/>
      <c r="B17" s="39" t="s">
        <v>119</v>
      </c>
      <c r="C17" s="44">
        <v>9074</v>
      </c>
      <c r="D17" s="42"/>
      <c r="E17" s="116">
        <v>0</v>
      </c>
    </row>
    <row r="18" spans="1:5" ht="15.75">
      <c r="A18" s="29"/>
      <c r="B18" s="39"/>
      <c r="C18" s="40"/>
      <c r="D18" s="40"/>
      <c r="E18" s="40"/>
    </row>
    <row r="19" spans="1:5" ht="15.75">
      <c r="A19" s="29"/>
      <c r="B19" s="39" t="s">
        <v>27</v>
      </c>
      <c r="C19" s="42">
        <f>SUM(C12:C17)</f>
        <v>1161067</v>
      </c>
      <c r="D19" s="45"/>
      <c r="E19" s="42">
        <f>SUM(E12:E17)</f>
        <v>871671</v>
      </c>
    </row>
    <row r="20" spans="1:5" ht="15.75">
      <c r="A20" s="29"/>
      <c r="B20" s="39"/>
      <c r="C20" s="42"/>
      <c r="D20" s="45"/>
      <c r="E20" s="42"/>
    </row>
    <row r="21" spans="1:5" ht="15.75">
      <c r="A21" s="29"/>
      <c r="B21" s="39" t="s">
        <v>66</v>
      </c>
      <c r="C21" s="42"/>
      <c r="D21" s="45"/>
      <c r="E21" s="42"/>
    </row>
    <row r="22" spans="1:6" ht="15.75">
      <c r="A22" s="29"/>
      <c r="B22" s="39" t="s">
        <v>11</v>
      </c>
      <c r="C22" s="42">
        <v>-377329</v>
      </c>
      <c r="D22" s="42"/>
      <c r="E22" s="115">
        <v>-275245</v>
      </c>
      <c r="F22" s="46"/>
    </row>
    <row r="23" spans="1:6" ht="15.75">
      <c r="A23" s="29"/>
      <c r="B23" s="39" t="s">
        <v>67</v>
      </c>
      <c r="C23" s="47">
        <v>-480612</v>
      </c>
      <c r="D23" s="48"/>
      <c r="E23" s="115">
        <v>-723421</v>
      </c>
      <c r="F23" s="46"/>
    </row>
    <row r="24" spans="1:6" ht="15.75">
      <c r="A24" s="29"/>
      <c r="B24" s="39" t="s">
        <v>68</v>
      </c>
      <c r="C24" s="49">
        <v>-295461</v>
      </c>
      <c r="D24" s="48"/>
      <c r="E24" s="116">
        <v>-388761</v>
      </c>
      <c r="F24" s="46"/>
    </row>
    <row r="25" spans="1:6" ht="15.75">
      <c r="A25" s="29"/>
      <c r="B25" s="39"/>
      <c r="C25" s="47"/>
      <c r="D25" s="48"/>
      <c r="E25" s="47"/>
      <c r="F25" s="46"/>
    </row>
    <row r="26" spans="1:5" ht="15.75">
      <c r="A26" s="29"/>
      <c r="B26" s="50" t="s">
        <v>28</v>
      </c>
      <c r="C26" s="42">
        <f>SUM(C19:C24)</f>
        <v>7665</v>
      </c>
      <c r="D26" s="42"/>
      <c r="E26" s="42">
        <f>SUM(E19:E24)</f>
        <v>-515756</v>
      </c>
    </row>
    <row r="27" spans="1:5" ht="15.75">
      <c r="A27" s="29"/>
      <c r="B27" s="50"/>
      <c r="C27" s="42"/>
      <c r="D27" s="42"/>
      <c r="E27" s="42"/>
    </row>
    <row r="28" spans="1:5" ht="15.75">
      <c r="A28" s="39"/>
      <c r="B28" s="51" t="s">
        <v>29</v>
      </c>
      <c r="C28" s="52">
        <v>-264999</v>
      </c>
      <c r="D28" s="52"/>
      <c r="E28" s="115">
        <v>-429523</v>
      </c>
    </row>
    <row r="29" spans="1:5" ht="15.75">
      <c r="A29" s="39"/>
      <c r="B29" s="51" t="s">
        <v>30</v>
      </c>
      <c r="C29" s="52">
        <f>-C16</f>
        <v>-3223</v>
      </c>
      <c r="D29" s="52"/>
      <c r="E29" s="52">
        <f>-E16</f>
        <v>-4622</v>
      </c>
    </row>
    <row r="30" spans="1:5" ht="15.75">
      <c r="A30" s="39"/>
      <c r="B30" s="51" t="s">
        <v>26</v>
      </c>
      <c r="C30" s="42">
        <v>0</v>
      </c>
      <c r="D30" s="42"/>
      <c r="E30" s="42">
        <v>0</v>
      </c>
    </row>
    <row r="31" spans="1:5" ht="15.75">
      <c r="A31" s="39"/>
      <c r="B31" s="50" t="s">
        <v>31</v>
      </c>
      <c r="C31" s="117">
        <f>SUM(C26:C30)</f>
        <v>-260557</v>
      </c>
      <c r="D31" s="45"/>
      <c r="E31" s="117">
        <f>SUM(E26:E30)</f>
        <v>-949901</v>
      </c>
    </row>
    <row r="32" spans="1:5" ht="15.75">
      <c r="A32" s="39"/>
      <c r="B32" s="50"/>
      <c r="C32" s="42"/>
      <c r="D32" s="42"/>
      <c r="E32" s="42"/>
    </row>
    <row r="33" spans="1:10" ht="15.75">
      <c r="A33" s="29"/>
      <c r="B33" s="32" t="s">
        <v>32</v>
      </c>
      <c r="C33" s="42"/>
      <c r="D33" s="42"/>
      <c r="E33" s="42"/>
      <c r="G33" s="53" t="s">
        <v>33</v>
      </c>
      <c r="H33" s="54"/>
      <c r="I33" s="54"/>
      <c r="J33" s="54"/>
    </row>
    <row r="34" spans="1:10" ht="15.75">
      <c r="A34" s="29"/>
      <c r="B34" s="55" t="s">
        <v>69</v>
      </c>
      <c r="C34" s="42">
        <v>0</v>
      </c>
      <c r="D34" s="42"/>
      <c r="E34" s="115">
        <v>0</v>
      </c>
      <c r="G34" s="54"/>
      <c r="H34" s="54"/>
      <c r="I34" s="54"/>
      <c r="J34" s="54"/>
    </row>
    <row r="35" spans="1:10" ht="15.75">
      <c r="A35" s="29"/>
      <c r="B35" s="39" t="s">
        <v>34</v>
      </c>
      <c r="C35" s="42">
        <v>-213621</v>
      </c>
      <c r="D35" s="42"/>
      <c r="E35" s="115">
        <v>-80626</v>
      </c>
      <c r="G35" s="54" t="s">
        <v>35</v>
      </c>
      <c r="I35" s="54"/>
      <c r="J35" s="56">
        <v>4680560</v>
      </c>
    </row>
    <row r="36" spans="1:10" ht="15.75">
      <c r="A36" s="29"/>
      <c r="B36" s="59"/>
      <c r="C36" s="42"/>
      <c r="D36" s="42"/>
      <c r="E36" s="42"/>
      <c r="G36" s="54" t="s">
        <v>36</v>
      </c>
      <c r="I36" s="54"/>
      <c r="J36" s="56">
        <f>SUM(J35:J35)</f>
        <v>4680560</v>
      </c>
    </row>
    <row r="37" spans="1:10" ht="15.75">
      <c r="A37" s="29"/>
      <c r="B37" s="50" t="s">
        <v>106</v>
      </c>
      <c r="C37" s="117">
        <f>SUM(C34:C36)</f>
        <v>-213621</v>
      </c>
      <c r="D37" s="45"/>
      <c r="E37" s="117">
        <f>+E35+E34</f>
        <v>-80626</v>
      </c>
      <c r="G37" s="54" t="s">
        <v>37</v>
      </c>
      <c r="I37" s="54"/>
      <c r="J37" s="57">
        <v>-1106737</v>
      </c>
    </row>
    <row r="38" spans="1:10" ht="15.75">
      <c r="A38" s="29"/>
      <c r="B38" s="39"/>
      <c r="C38" s="42"/>
      <c r="D38" s="42"/>
      <c r="E38" s="42"/>
      <c r="G38" s="54" t="s">
        <v>38</v>
      </c>
      <c r="I38" s="54"/>
      <c r="J38" s="56">
        <f>SUM(J36:J37)</f>
        <v>3573823</v>
      </c>
    </row>
    <row r="39" spans="1:10" ht="15.75">
      <c r="A39" s="29"/>
      <c r="B39" s="32" t="s">
        <v>39</v>
      </c>
      <c r="C39" s="42"/>
      <c r="D39" s="42"/>
      <c r="E39" s="42"/>
      <c r="G39" s="54" t="s">
        <v>40</v>
      </c>
      <c r="I39" s="54"/>
      <c r="J39" s="57">
        <v>2636293</v>
      </c>
    </row>
    <row r="40" spans="1:10" ht="16.5" thickBot="1">
      <c r="A40" s="29"/>
      <c r="B40" s="55" t="s">
        <v>41</v>
      </c>
      <c r="C40" s="42">
        <v>0</v>
      </c>
      <c r="D40" s="42"/>
      <c r="E40" s="115">
        <v>0</v>
      </c>
      <c r="G40" s="54" t="s">
        <v>42</v>
      </c>
      <c r="I40" s="54"/>
      <c r="J40" s="60">
        <f>SUM(J38:J39)</f>
        <v>6210116</v>
      </c>
    </row>
    <row r="41" spans="1:10" ht="16.5" thickTop="1">
      <c r="A41" s="29"/>
      <c r="B41" s="55" t="s">
        <v>43</v>
      </c>
      <c r="C41" s="42">
        <v>0</v>
      </c>
      <c r="D41" s="87"/>
      <c r="E41" s="42">
        <v>0</v>
      </c>
      <c r="G41" s="54"/>
      <c r="I41" s="54"/>
      <c r="J41" s="56"/>
    </row>
    <row r="42" spans="1:10" ht="15.75">
      <c r="A42" s="29"/>
      <c r="B42" s="55" t="s">
        <v>115</v>
      </c>
      <c r="C42" s="42">
        <v>-52500</v>
      </c>
      <c r="D42" s="87"/>
      <c r="E42" s="115">
        <v>0</v>
      </c>
      <c r="G42" s="54"/>
      <c r="I42" s="54"/>
      <c r="J42" s="56"/>
    </row>
    <row r="43" spans="1:10" ht="16.5" customHeight="1">
      <c r="A43" s="29"/>
      <c r="B43" s="55" t="s">
        <v>98</v>
      </c>
      <c r="C43" s="42">
        <v>-26517</v>
      </c>
      <c r="D43" s="42"/>
      <c r="E43" s="115">
        <v>-22258</v>
      </c>
      <c r="J43" s="58"/>
    </row>
    <row r="44" spans="1:10" ht="16.5" customHeight="1">
      <c r="A44" s="29"/>
      <c r="B44" s="39"/>
      <c r="C44" s="42"/>
      <c r="D44" s="42"/>
      <c r="E44" s="42"/>
      <c r="J44" s="58"/>
    </row>
    <row r="45" spans="1:10" ht="16.5" customHeight="1">
      <c r="A45" s="29"/>
      <c r="B45" s="50" t="s">
        <v>107</v>
      </c>
      <c r="C45" s="117">
        <f>SUM(C40:C44)</f>
        <v>-79017</v>
      </c>
      <c r="D45" s="45"/>
      <c r="E45" s="117">
        <f>SUM(E40:E44)</f>
        <v>-22258</v>
      </c>
      <c r="J45" s="58"/>
    </row>
    <row r="46" spans="1:10" ht="15.75">
      <c r="A46" s="29"/>
      <c r="B46" s="50"/>
      <c r="C46" s="45"/>
      <c r="D46" s="45"/>
      <c r="E46" s="45"/>
      <c r="J46" s="58"/>
    </row>
    <row r="47" spans="1:10" ht="15.75">
      <c r="A47" s="39"/>
      <c r="C47" s="61"/>
      <c r="D47" s="62"/>
      <c r="E47" s="61"/>
      <c r="J47" s="58"/>
    </row>
    <row r="48" spans="1:10" ht="15.75">
      <c r="A48" s="39"/>
      <c r="B48" s="55" t="s">
        <v>99</v>
      </c>
      <c r="C48" s="61">
        <f>C31+C37+C45</f>
        <v>-553195</v>
      </c>
      <c r="D48" s="62"/>
      <c r="E48" s="61">
        <f>E31+E37+E45</f>
        <v>-1052785</v>
      </c>
      <c r="J48" s="58"/>
    </row>
    <row r="49" spans="1:10" ht="15.75">
      <c r="A49" s="39"/>
      <c r="B49" s="51"/>
      <c r="C49" s="88"/>
      <c r="D49" s="89"/>
      <c r="E49" s="88"/>
      <c r="J49" s="58"/>
    </row>
    <row r="50" spans="1:10" ht="15.75">
      <c r="A50" s="39"/>
      <c r="B50" s="51" t="s">
        <v>100</v>
      </c>
      <c r="C50" s="40">
        <v>8300650</v>
      </c>
      <c r="D50" s="40"/>
      <c r="E50" s="115">
        <v>848252</v>
      </c>
      <c r="J50" s="51"/>
    </row>
    <row r="51" spans="1:10" ht="15.75">
      <c r="A51" s="39"/>
      <c r="B51" s="51"/>
      <c r="C51" s="40"/>
      <c r="D51" s="40"/>
      <c r="E51" s="40"/>
      <c r="J51" s="51"/>
    </row>
    <row r="52" spans="1:5" ht="16.5" thickBot="1">
      <c r="A52" s="39"/>
      <c r="B52" s="50"/>
      <c r="C52" s="113">
        <f>SUM(C47:C50)</f>
        <v>7747455</v>
      </c>
      <c r="D52" s="45"/>
      <c r="E52" s="113">
        <f>SUM(E47:E50)</f>
        <v>-204533</v>
      </c>
    </row>
    <row r="53" spans="1:5" ht="16.5" thickTop="1">
      <c r="A53" s="39"/>
      <c r="B53" s="50"/>
      <c r="C53" s="40"/>
      <c r="D53" s="40"/>
      <c r="E53" s="40"/>
    </row>
    <row r="54" spans="1:5" ht="15.75">
      <c r="A54" s="29"/>
      <c r="B54" s="59"/>
      <c r="C54" s="40"/>
      <c r="D54" s="40"/>
      <c r="E54" s="40"/>
    </row>
    <row r="55" spans="1:5" ht="15.75">
      <c r="A55" s="29"/>
      <c r="B55" s="63" t="s">
        <v>44</v>
      </c>
      <c r="C55" s="64"/>
      <c r="D55" s="64"/>
      <c r="E55" s="64"/>
    </row>
    <row r="56" spans="1:5" ht="15.75">
      <c r="A56" s="29"/>
      <c r="B56" s="39" t="s">
        <v>45</v>
      </c>
      <c r="C56" s="64"/>
      <c r="D56" s="64"/>
      <c r="E56" s="64"/>
    </row>
    <row r="57" spans="1:5" ht="15.75">
      <c r="A57" s="29"/>
      <c r="B57" s="39" t="s">
        <v>46</v>
      </c>
      <c r="C57" s="42">
        <v>7200000</v>
      </c>
      <c r="D57" s="42"/>
      <c r="E57" s="115">
        <v>0</v>
      </c>
    </row>
    <row r="58" spans="1:5" ht="15.75">
      <c r="A58" s="29"/>
      <c r="B58" s="39" t="s">
        <v>47</v>
      </c>
      <c r="C58" s="42">
        <v>547455</v>
      </c>
      <c r="D58" s="42"/>
      <c r="E58" s="115">
        <v>119025</v>
      </c>
    </row>
    <row r="59" spans="1:6" ht="15.75">
      <c r="A59" s="29"/>
      <c r="B59" s="39" t="s">
        <v>71</v>
      </c>
      <c r="C59" s="140">
        <v>0</v>
      </c>
      <c r="D59" s="64"/>
      <c r="E59" s="116">
        <v>-323558</v>
      </c>
      <c r="F59" s="65"/>
    </row>
    <row r="60" spans="1:6" ht="16.5" thickBot="1">
      <c r="A60" s="29"/>
      <c r="B60" s="39"/>
      <c r="C60" s="114">
        <f>SUM(C57:C59)</f>
        <v>7747455</v>
      </c>
      <c r="D60" s="66"/>
      <c r="E60" s="114">
        <f>SUM(E57:E59)</f>
        <v>-204533</v>
      </c>
      <c r="F60" s="67"/>
    </row>
    <row r="61" spans="1:6" ht="16.5" thickTop="1">
      <c r="A61" s="29"/>
      <c r="B61" s="39"/>
      <c r="C61" s="42"/>
      <c r="D61" s="66"/>
      <c r="E61" s="42"/>
      <c r="F61" s="67"/>
    </row>
    <row r="62" spans="1:15" ht="17.25">
      <c r="A62" s="29"/>
      <c r="B62" s="155" t="s">
        <v>134</v>
      </c>
      <c r="C62" s="154"/>
      <c r="D62" s="154"/>
      <c r="E62" s="154"/>
      <c r="F62" s="141"/>
      <c r="G62" s="141"/>
      <c r="H62" s="141"/>
      <c r="I62" s="141"/>
      <c r="J62" s="141"/>
      <c r="K62" s="141"/>
      <c r="L62" s="141"/>
      <c r="M62" s="141"/>
      <c r="N62" s="141"/>
      <c r="O62" s="141"/>
    </row>
    <row r="63" spans="1:15" ht="17.25">
      <c r="A63" s="29"/>
      <c r="B63" s="154"/>
      <c r="C63" s="154"/>
      <c r="D63" s="154"/>
      <c r="E63" s="154"/>
      <c r="F63" s="141"/>
      <c r="G63" s="141"/>
      <c r="H63" s="141"/>
      <c r="I63" s="141"/>
      <c r="J63" s="141"/>
      <c r="K63" s="141"/>
      <c r="L63" s="141"/>
      <c r="M63" s="141"/>
      <c r="N63" s="141"/>
      <c r="O63" s="141"/>
    </row>
    <row r="64" spans="1:10" ht="15.75">
      <c r="A64" s="159"/>
      <c r="B64" s="157"/>
      <c r="C64" s="157"/>
      <c r="D64" s="157"/>
      <c r="E64" s="157"/>
      <c r="F64" s="157"/>
      <c r="G64" s="157"/>
      <c r="H64" s="157"/>
      <c r="I64" s="157"/>
      <c r="J64" s="157"/>
    </row>
    <row r="65" spans="1:10" ht="15.75">
      <c r="A65" s="157"/>
      <c r="B65" s="157"/>
      <c r="C65" s="157"/>
      <c r="D65" s="157"/>
      <c r="E65" s="157"/>
      <c r="F65" s="157"/>
      <c r="G65" s="157"/>
      <c r="H65" s="157"/>
      <c r="I65" s="157"/>
      <c r="J65" s="157"/>
    </row>
    <row r="66" spans="1:10" ht="17.25">
      <c r="A66" s="112"/>
      <c r="B66" s="112"/>
      <c r="C66" s="112"/>
      <c r="D66" s="112"/>
      <c r="E66" s="112"/>
      <c r="F66" s="112"/>
      <c r="G66" s="112"/>
      <c r="H66" s="112"/>
      <c r="I66" s="112"/>
      <c r="J66" s="112"/>
    </row>
    <row r="67" spans="1:9" ht="15.75">
      <c r="A67" s="148" t="s">
        <v>112</v>
      </c>
      <c r="B67" s="157"/>
      <c r="C67" s="157"/>
      <c r="D67" s="157"/>
      <c r="E67" s="157"/>
      <c r="F67" s="157"/>
      <c r="G67" s="157"/>
      <c r="H67" s="157"/>
      <c r="I67" s="157"/>
    </row>
    <row r="68" spans="1:9" ht="15.75">
      <c r="A68" s="157"/>
      <c r="B68" s="157"/>
      <c r="C68" s="157"/>
      <c r="D68" s="157"/>
      <c r="E68" s="157"/>
      <c r="F68" s="157"/>
      <c r="G68" s="157"/>
      <c r="H68" s="157"/>
      <c r="I68" s="157"/>
    </row>
    <row r="69" spans="1:9" ht="15.75">
      <c r="A69" s="157"/>
      <c r="B69" s="157"/>
      <c r="C69" s="157"/>
      <c r="D69" s="157"/>
      <c r="E69" s="157"/>
      <c r="F69" s="157"/>
      <c r="G69" s="157"/>
      <c r="H69" s="157"/>
      <c r="I69" s="157"/>
    </row>
  </sheetData>
  <mergeCells count="3">
    <mergeCell ref="A67:I69"/>
    <mergeCell ref="A64:J65"/>
    <mergeCell ref="B62:E63"/>
  </mergeCells>
  <printOptions/>
  <pageMargins left="1.13" right="0.18" top="0.17" bottom="0.22" header="0.17" footer="0.17"/>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Grand-Flo Electronic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PGLim</dc:creator>
  <cp:keywords/>
  <dc:description/>
  <cp:lastModifiedBy>cclim</cp:lastModifiedBy>
  <cp:lastPrinted>2006-11-17T00:44:29Z</cp:lastPrinted>
  <dcterms:created xsi:type="dcterms:W3CDTF">2005-11-21T03:06:23Z</dcterms:created>
  <dcterms:modified xsi:type="dcterms:W3CDTF">2006-11-17T00:44:31Z</dcterms:modified>
  <cp:category/>
  <cp:version/>
  <cp:contentType/>
  <cp:contentStatus/>
</cp:coreProperties>
</file>